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https://nuigalwayie-my.sharepoint.com/personal/0130212s_universityofgalway_ie/Documents/Desktop/Forms/"/>
    </mc:Choice>
  </mc:AlternateContent>
  <xr:revisionPtr revIDLastSave="124" documentId="13_ncr:1_{B6E74896-A1DA-4E07-95CF-40959EE18974}" xr6:coauthVersionLast="47" xr6:coauthVersionMax="47" xr10:uidLastSave="{4D9A799B-056A-4A78-8AF9-2890C6C02418}"/>
  <workbookProtection workbookAlgorithmName="SHA-512" workbookHashValue="wzXhgBKGOxMP1CqvAC4HTIMzFxSTxh/ngAE08u2h2qk2552WvycE49mC+T4ry+5lx8IOdJB3zLc4ShL9MptGDg==" workbookSaltValue="/IHWNuPSerVp1EuvgkaHjg==" workbookSpinCount="100000" lockStructure="1"/>
  <bookViews>
    <workbookView xWindow="-120" yWindow="-120" windowWidth="29040" windowHeight="15840" tabRatio="783" firstSheet="1" activeTab="1" xr2:uid="{00000000-000D-0000-FFFF-FFFF00000000}"/>
  </bookViews>
  <sheets>
    <sheet name="List" sheetId="21" state="hidden" r:id="rId1"/>
    <sheet name="Timesheet - Bileog ama" sheetId="15" r:id="rId2"/>
    <sheet name="Type of work - Cineál oibre" sheetId="18" r:id="rId3"/>
    <sheet name="Rate Information - Eolas Ráta" sheetId="19" r:id="rId4"/>
    <sheet name="Instructions -  Treoracha" sheetId="17" r:id="rId5"/>
    <sheet name="Rates" sheetId="22" state="hidden" r:id="rId6"/>
  </sheets>
  <definedNames>
    <definedName name="_xlnm._FilterDatabase" localSheetId="0" hidden="1">List!$B$4:$E$270</definedName>
    <definedName name="_xlnm._FilterDatabase" localSheetId="1" hidden="1">'Timesheet - Bileog ama'!#REF!</definedName>
    <definedName name="ACTIVITY">#REF!</definedName>
    <definedName name="_xlnm.Print_Area" localSheetId="4">'Instructions -  Treoracha'!#REF!</definedName>
    <definedName name="_xlnm.Print_Area" localSheetId="1">'Timesheet - Bileog ama'!$C$13:$F$132</definedName>
    <definedName name="_xlnm.Print_Titles" localSheetId="1">'Timesheet - Bileog ama'!#REF!</definedName>
    <definedName name="PRSI_Week" localSheetId="1">#REF!</definedName>
    <definedName name="Select_from_list">#REF!</definedName>
    <definedName name="WORK_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5" l="1"/>
  <c r="B3" i="19"/>
  <c r="B2" i="19"/>
  <c r="D238" i="21"/>
  <c r="D239" i="21"/>
  <c r="C2" i="19" s="1"/>
  <c r="D240" i="21"/>
  <c r="D217" i="21"/>
  <c r="B3" i="18" s="1"/>
  <c r="D216" i="21"/>
  <c r="B2" i="18" s="1"/>
  <c r="D218" i="21"/>
  <c r="B4" i="18" s="1"/>
  <c r="D270" i="21"/>
  <c r="A1" i="19" s="1"/>
  <c r="D241" i="21"/>
  <c r="E2" i="19" s="1"/>
  <c r="D2" i="19" l="1"/>
  <c r="D269" i="21"/>
  <c r="B14" i="15" s="1"/>
  <c r="B38" i="15" l="1"/>
  <c r="D242" i="21" l="1"/>
  <c r="D5" i="21" l="1"/>
  <c r="D243" i="21" l="1"/>
  <c r="D267" i="21"/>
  <c r="B96" i="15" s="1"/>
  <c r="D268" i="21"/>
  <c r="D142" i="21"/>
  <c r="D141" i="21"/>
  <c r="D140" i="21"/>
  <c r="D139" i="21"/>
  <c r="D138" i="21"/>
  <c r="D137" i="21"/>
  <c r="D136" i="21"/>
  <c r="D135" i="21"/>
  <c r="D134" i="21"/>
  <c r="D133" i="21"/>
  <c r="D143" i="21"/>
  <c r="D260" i="21"/>
  <c r="E129" i="15" l="1"/>
  <c r="E127" i="15"/>
  <c r="E125" i="15"/>
  <c r="E44" i="15"/>
  <c r="E123" i="15"/>
  <c r="D244" i="21" l="1"/>
  <c r="D228" i="21"/>
  <c r="B20" i="18" s="1"/>
  <c r="D227" i="21"/>
  <c r="B19" i="18" s="1"/>
  <c r="D123" i="21" l="1"/>
  <c r="D122" i="21"/>
  <c r="D121" i="21"/>
  <c r="E108" i="15" l="1"/>
  <c r="E107" i="15"/>
  <c r="D124" i="21"/>
  <c r="F106" i="15" s="1"/>
  <c r="D118" i="21"/>
  <c r="B105" i="15" s="1"/>
  <c r="D245" i="21" l="1"/>
  <c r="D248" i="21" l="1"/>
  <c r="D247" i="21"/>
  <c r="D246" i="21"/>
  <c r="D259" i="21" l="1"/>
  <c r="D24" i="21"/>
  <c r="I35" i="15" s="1"/>
  <c r="D10" i="21"/>
  <c r="B20" i="15" s="1"/>
  <c r="D11" i="21"/>
  <c r="B21" i="15" s="1"/>
  <c r="D26" i="21"/>
  <c r="I37" i="15" s="1"/>
  <c r="D25" i="21"/>
  <c r="I36" i="15" s="1"/>
  <c r="D27" i="21"/>
  <c r="I38" i="15" s="1"/>
  <c r="D164" i="21" l="1"/>
  <c r="B63" i="17" s="1"/>
  <c r="D235" i="21"/>
  <c r="D236" i="21"/>
  <c r="D237" i="21"/>
  <c r="H1" i="22"/>
  <c r="D160" i="21"/>
  <c r="F126" i="15" s="1"/>
  <c r="D161" i="21"/>
  <c r="F127" i="15" s="1"/>
  <c r="D77" i="21"/>
  <c r="A2" i="22"/>
  <c r="C54" i="15" l="1"/>
  <c r="C56" i="15"/>
  <c r="C53" i="15"/>
  <c r="C55" i="15"/>
  <c r="C57" i="15"/>
  <c r="B57" i="15" s="1"/>
  <c r="E3" i="19"/>
  <c r="D3" i="19"/>
  <c r="C3" i="19"/>
  <c r="A13" i="22"/>
  <c r="B5" i="17"/>
  <c r="A3" i="19"/>
  <c r="C59" i="15"/>
  <c r="B59" i="15" s="1"/>
  <c r="C65" i="15"/>
  <c r="B65" i="15" s="1"/>
  <c r="C71" i="15"/>
  <c r="B71" i="15" s="1"/>
  <c r="C77" i="15"/>
  <c r="B77" i="15" s="1"/>
  <c r="C60" i="15"/>
  <c r="B60" i="15" s="1"/>
  <c r="C72" i="15"/>
  <c r="B72" i="15" s="1"/>
  <c r="C73" i="15"/>
  <c r="B73" i="15" s="1"/>
  <c r="C79" i="15"/>
  <c r="B79" i="15" s="1"/>
  <c r="C61" i="15"/>
  <c r="B61" i="15" s="1"/>
  <c r="C67" i="15"/>
  <c r="B67" i="15" s="1"/>
  <c r="C62" i="15"/>
  <c r="B62" i="15" s="1"/>
  <c r="C68" i="15"/>
  <c r="B68" i="15" s="1"/>
  <c r="C74" i="15"/>
  <c r="B74" i="15" s="1"/>
  <c r="C80" i="15"/>
  <c r="B80" i="15" s="1"/>
  <c r="C66" i="15"/>
  <c r="B66" i="15" s="1"/>
  <c r="C78" i="15"/>
  <c r="B78" i="15" s="1"/>
  <c r="C63" i="15"/>
  <c r="B63" i="15" s="1"/>
  <c r="C69" i="15"/>
  <c r="B69" i="15" s="1"/>
  <c r="C75" i="15"/>
  <c r="B75" i="15" s="1"/>
  <c r="C81" i="15"/>
  <c r="B81" i="15" s="1"/>
  <c r="C58" i="15"/>
  <c r="B58" i="15" s="1"/>
  <c r="C64" i="15"/>
  <c r="B64" i="15" s="1"/>
  <c r="C70" i="15"/>
  <c r="B70" i="15" s="1"/>
  <c r="C76" i="15"/>
  <c r="B76" i="15" s="1"/>
  <c r="D159" i="21"/>
  <c r="F125" i="15" s="1"/>
  <c r="A4" i="22"/>
  <c r="A5" i="22"/>
  <c r="A6" i="22"/>
  <c r="A7" i="22"/>
  <c r="A8" i="22"/>
  <c r="G1" i="22"/>
  <c r="A12" i="22" s="1"/>
  <c r="A8" i="19" l="1"/>
  <c r="A7" i="19"/>
  <c r="A5" i="19"/>
  <c r="A6" i="19"/>
  <c r="D53" i="21" l="1"/>
  <c r="D14" i="21"/>
  <c r="D15" i="21"/>
  <c r="D16" i="21"/>
  <c r="D17" i="21"/>
  <c r="D18" i="21"/>
  <c r="D19" i="21"/>
  <c r="D20" i="21"/>
  <c r="I31" i="15" s="1"/>
  <c r="D21" i="21"/>
  <c r="D22" i="21"/>
  <c r="I33" i="15" s="1"/>
  <c r="D23" i="21"/>
  <c r="I34" i="15" s="1"/>
  <c r="D28" i="21"/>
  <c r="D29" i="21"/>
  <c r="D30" i="21"/>
  <c r="D31" i="21"/>
  <c r="D32" i="21"/>
  <c r="D33" i="21"/>
  <c r="D34" i="21"/>
  <c r="D35" i="21"/>
  <c r="D36" i="21"/>
  <c r="D37" i="21"/>
  <c r="D38" i="21"/>
  <c r="D39" i="21"/>
  <c r="D40" i="21"/>
  <c r="D41" i="21"/>
  <c r="D42" i="21"/>
  <c r="D43" i="21"/>
  <c r="D44" i="21"/>
  <c r="D45" i="21"/>
  <c r="E1" i="22" s="1"/>
  <c r="D46" i="21"/>
  <c r="B35" i="15" s="1"/>
  <c r="D47" i="21"/>
  <c r="D48" i="21"/>
  <c r="D49" i="21"/>
  <c r="D50" i="21"/>
  <c r="D51" i="21"/>
  <c r="D52" i="21"/>
  <c r="D54" i="21"/>
  <c r="D55" i="21"/>
  <c r="D56" i="21"/>
  <c r="D57" i="21"/>
  <c r="D58" i="21"/>
  <c r="D59" i="21"/>
  <c r="D60" i="21"/>
  <c r="D61" i="21"/>
  <c r="D62" i="21"/>
  <c r="D63" i="21"/>
  <c r="D64" i="21"/>
  <c r="D65" i="21"/>
  <c r="D66" i="21"/>
  <c r="D67" i="21"/>
  <c r="D68" i="21"/>
  <c r="D69" i="21"/>
  <c r="D70" i="21"/>
  <c r="D71" i="21"/>
  <c r="D72" i="21"/>
  <c r="D73" i="21"/>
  <c r="D74" i="21"/>
  <c r="D75" i="21"/>
  <c r="D76" i="21"/>
  <c r="D78" i="21"/>
  <c r="D79" i="21"/>
  <c r="D80" i="21"/>
  <c r="D81" i="21"/>
  <c r="D82" i="21"/>
  <c r="D83" i="21"/>
  <c r="D84" i="21"/>
  <c r="D85" i="21"/>
  <c r="D86" i="21"/>
  <c r="D87" i="21"/>
  <c r="D88" i="21"/>
  <c r="D89" i="21"/>
  <c r="D90" i="21"/>
  <c r="D91" i="21"/>
  <c r="D92" i="21"/>
  <c r="D93" i="21"/>
  <c r="D94" i="21"/>
  <c r="D95" i="21"/>
  <c r="D96" i="21"/>
  <c r="D97" i="21"/>
  <c r="D98" i="21"/>
  <c r="D99" i="21"/>
  <c r="D100" i="21"/>
  <c r="D101" i="21"/>
  <c r="D102" i="21"/>
  <c r="D109" i="21"/>
  <c r="D110" i="21"/>
  <c r="D111" i="21"/>
  <c r="D112" i="21"/>
  <c r="D113" i="21"/>
  <c r="D114" i="21"/>
  <c r="D115" i="21"/>
  <c r="D116" i="21"/>
  <c r="D117" i="21"/>
  <c r="B104" i="15" s="1"/>
  <c r="D119" i="21"/>
  <c r="D120" i="21"/>
  <c r="E106" i="15" s="1"/>
  <c r="D125" i="21"/>
  <c r="D126" i="21"/>
  <c r="D127" i="21"/>
  <c r="D128" i="21"/>
  <c r="D129" i="21"/>
  <c r="D130" i="21"/>
  <c r="D131" i="21"/>
  <c r="D132" i="21"/>
  <c r="D144" i="21"/>
  <c r="D145" i="21"/>
  <c r="D146" i="21"/>
  <c r="D147" i="21"/>
  <c r="D148" i="21"/>
  <c r="D149" i="21"/>
  <c r="D150" i="21"/>
  <c r="D151" i="21"/>
  <c r="D152" i="21"/>
  <c r="D153" i="21"/>
  <c r="C121" i="15" s="1"/>
  <c r="D154" i="21"/>
  <c r="D155" i="21"/>
  <c r="D156" i="21"/>
  <c r="D157" i="21"/>
  <c r="D158" i="21"/>
  <c r="D162" i="21"/>
  <c r="B1" i="17" s="1"/>
  <c r="D163" i="21"/>
  <c r="D165" i="21"/>
  <c r="D166" i="21"/>
  <c r="D167" i="21"/>
  <c r="D168" i="21"/>
  <c r="D169" i="21"/>
  <c r="D170" i="21"/>
  <c r="D171" i="21"/>
  <c r="D172" i="21"/>
  <c r="D173" i="21"/>
  <c r="D174" i="21"/>
  <c r="D175" i="21"/>
  <c r="B22" i="17" s="1"/>
  <c r="D176" i="21"/>
  <c r="D177" i="21"/>
  <c r="D178" i="21"/>
  <c r="D179" i="21"/>
  <c r="D180" i="21"/>
  <c r="D181" i="21"/>
  <c r="D182" i="21"/>
  <c r="D183" i="21"/>
  <c r="D184" i="21"/>
  <c r="D185" i="21"/>
  <c r="D186" i="21"/>
  <c r="B98" i="15" s="1"/>
  <c r="D187" i="21"/>
  <c r="D188" i="21"/>
  <c r="D189" i="21"/>
  <c r="D190" i="21"/>
  <c r="D191" i="21"/>
  <c r="D192" i="21"/>
  <c r="D193" i="21"/>
  <c r="D194" i="21"/>
  <c r="B58" i="17" s="1"/>
  <c r="D195" i="21"/>
  <c r="D196" i="21"/>
  <c r="D197" i="21"/>
  <c r="D198" i="21"/>
  <c r="D199" i="21"/>
  <c r="D200" i="21"/>
  <c r="D201" i="21"/>
  <c r="D202" i="21"/>
  <c r="D203" i="21"/>
  <c r="D204" i="21"/>
  <c r="D205" i="21"/>
  <c r="D206" i="21"/>
  <c r="D207" i="21"/>
  <c r="B45" i="17" s="1"/>
  <c r="D208" i="21"/>
  <c r="D209" i="21"/>
  <c r="B65" i="17" s="1"/>
  <c r="D210" i="21"/>
  <c r="D211" i="21"/>
  <c r="D212" i="21"/>
  <c r="B69" i="17" s="1"/>
  <c r="D213" i="21"/>
  <c r="D214" i="21"/>
  <c r="D215" i="21"/>
  <c r="D219" i="21"/>
  <c r="D220" i="21"/>
  <c r="D221" i="21"/>
  <c r="D222" i="21"/>
  <c r="D223" i="21"/>
  <c r="B13" i="18" s="1"/>
  <c r="D224" i="21"/>
  <c r="B14" i="18" s="1"/>
  <c r="D225" i="21"/>
  <c r="D226" i="21"/>
  <c r="D229" i="21"/>
  <c r="D230" i="21"/>
  <c r="D231" i="21"/>
  <c r="D232" i="21"/>
  <c r="D233" i="21"/>
  <c r="D234" i="21"/>
  <c r="D249" i="21"/>
  <c r="D250" i="21"/>
  <c r="D251" i="21"/>
  <c r="D252" i="21"/>
  <c r="D253" i="21"/>
  <c r="D254" i="21"/>
  <c r="D255" i="21"/>
  <c r="A9" i="19" s="1"/>
  <c r="D256" i="21"/>
  <c r="D257" i="21"/>
  <c r="D258" i="21"/>
  <c r="D261" i="21"/>
  <c r="D262" i="21"/>
  <c r="D263" i="21"/>
  <c r="D264" i="21"/>
  <c r="D265" i="21"/>
  <c r="D266" i="21"/>
  <c r="D6" i="21"/>
  <c r="B12" i="15" s="1"/>
  <c r="D7" i="21"/>
  <c r="B99" i="15" s="1"/>
  <c r="D8" i="21"/>
  <c r="B17" i="15" s="1"/>
  <c r="D9" i="21"/>
  <c r="D12" i="21"/>
  <c r="B22" i="15" s="1"/>
  <c r="D13" i="21"/>
  <c r="A15" i="22" l="1"/>
  <c r="A16" i="22"/>
  <c r="A17" i="22"/>
  <c r="A18" i="22"/>
  <c r="A19" i="22"/>
  <c r="B106" i="15"/>
  <c r="B86" i="15"/>
  <c r="B16" i="15"/>
  <c r="B61" i="17"/>
  <c r="F42" i="15"/>
  <c r="E44" i="21"/>
  <c r="C107" i="15"/>
  <c r="C108" i="15"/>
  <c r="E39" i="21"/>
  <c r="E40" i="21"/>
  <c r="E48" i="21"/>
  <c r="E41" i="21"/>
  <c r="E49" i="21"/>
  <c r="E45" i="21"/>
  <c r="E38" i="21"/>
  <c r="B84" i="15" l="1"/>
  <c r="E136" i="21"/>
  <c r="E133" i="21"/>
  <c r="E142" i="21"/>
  <c r="E141" i="21"/>
  <c r="E137" i="21"/>
  <c r="E135" i="21"/>
  <c r="E139" i="21"/>
  <c r="E138" i="21"/>
  <c r="E140" i="21"/>
  <c r="E134" i="21"/>
  <c r="E129" i="21"/>
  <c r="E132" i="21"/>
  <c r="E131" i="21"/>
  <c r="E130" i="21"/>
  <c r="B104" i="21"/>
  <c r="D104" i="21" s="1"/>
  <c r="B105" i="21"/>
  <c r="D105" i="21" s="1"/>
  <c r="B106" i="21"/>
  <c r="D106" i="21" s="1"/>
  <c r="B107" i="21"/>
  <c r="D107" i="21" s="1"/>
  <c r="B108" i="21"/>
  <c r="D108" i="21" s="1"/>
  <c r="A2" i="19" l="1"/>
  <c r="B44" i="17" l="1"/>
  <c r="B43" i="17"/>
  <c r="B101" i="15"/>
  <c r="B102" i="15"/>
  <c r="B103" i="15"/>
  <c r="D106" i="15"/>
  <c r="C115" i="15"/>
  <c r="B41" i="17" l="1"/>
  <c r="B42" i="17"/>
  <c r="B47" i="17" l="1"/>
  <c r="C92" i="15" l="1"/>
  <c r="C91" i="15"/>
  <c r="C90" i="15"/>
  <c r="C89" i="15"/>
  <c r="C88" i="15"/>
  <c r="C129" i="15" l="1"/>
  <c r="B131" i="15"/>
  <c r="B51" i="17"/>
  <c r="C112" i="15"/>
  <c r="C113" i="15"/>
  <c r="C114" i="15"/>
  <c r="C116" i="15"/>
  <c r="E86" i="15"/>
  <c r="F86" i="15"/>
  <c r="B50" i="15"/>
  <c r="B51" i="15"/>
  <c r="B40" i="15"/>
  <c r="B15" i="17"/>
  <c r="B17" i="17"/>
  <c r="B70" i="17"/>
  <c r="B5" i="18"/>
  <c r="B7" i="18"/>
  <c r="B8" i="18"/>
  <c r="B10" i="18"/>
  <c r="B16" i="18"/>
  <c r="B17" i="18"/>
  <c r="B22" i="18"/>
  <c r="B23" i="18"/>
  <c r="B24" i="18"/>
  <c r="B68" i="17"/>
  <c r="B67" i="17"/>
  <c r="B40" i="17"/>
  <c r="B39" i="17"/>
  <c r="B38" i="17"/>
  <c r="B37" i="17"/>
  <c r="B36" i="17"/>
  <c r="B60" i="17"/>
  <c r="B55" i="17"/>
  <c r="B54" i="17"/>
  <c r="B53" i="17"/>
  <c r="B52" i="17"/>
  <c r="B49" i="17"/>
  <c r="B34" i="17"/>
  <c r="B31" i="17"/>
  <c r="B25" i="17"/>
  <c r="B16" i="17"/>
  <c r="B13" i="17"/>
  <c r="B11" i="17"/>
  <c r="B8" i="17"/>
  <c r="B7" i="17"/>
  <c r="B3" i="17"/>
  <c r="C127" i="15"/>
  <c r="C125" i="15"/>
  <c r="C123" i="15"/>
  <c r="C120" i="15"/>
  <c r="C119" i="15"/>
  <c r="C118" i="15"/>
  <c r="C117" i="15"/>
  <c r="D86" i="15"/>
  <c r="D51" i="15"/>
  <c r="B19" i="17"/>
  <c r="E47" i="21"/>
  <c r="E43" i="21"/>
  <c r="B10" i="17"/>
  <c r="B26" i="15"/>
  <c r="B25" i="15"/>
  <c r="B24" i="15"/>
  <c r="B23" i="15"/>
  <c r="B19" i="15"/>
  <c r="B15" i="15"/>
  <c r="C1" i="22" l="1"/>
  <c r="D1" i="22"/>
  <c r="C106" i="15"/>
  <c r="C86" i="15"/>
  <c r="B39" i="15"/>
  <c r="B11" i="18"/>
  <c r="B24" i="17"/>
  <c r="B26" i="17"/>
  <c r="B27" i="17"/>
  <c r="B28" i="17"/>
  <c r="B29" i="17"/>
  <c r="B30" i="17"/>
  <c r="B33" i="17"/>
  <c r="B57" i="17"/>
  <c r="B59" i="17"/>
  <c r="C82" i="15"/>
  <c r="C93" i="15"/>
  <c r="C94" i="15"/>
  <c r="C95" i="15"/>
  <c r="D88" i="15" l="1"/>
  <c r="D87" i="15"/>
  <c r="D91" i="15"/>
  <c r="D89" i="15"/>
  <c r="D92" i="15"/>
  <c r="D90" i="15"/>
  <c r="B8" i="22"/>
  <c r="B4" i="22"/>
  <c r="B53" i="15" s="1"/>
  <c r="B7" i="22"/>
  <c r="B56" i="15" s="1"/>
  <c r="B6" i="22"/>
  <c r="B55" i="15" s="1"/>
  <c r="B5" i="22"/>
  <c r="B54" i="15" s="1"/>
  <c r="B3" i="22"/>
  <c r="E29" i="15"/>
  <c r="B29" i="15"/>
  <c r="B48" i="15"/>
  <c r="I28" i="15" l="1"/>
  <c r="I29" i="15"/>
  <c r="I30" i="15"/>
  <c r="I32" i="15"/>
  <c r="B47" i="15" l="1"/>
  <c r="B49" i="15"/>
  <c r="C51" i="15"/>
  <c r="E51" i="15"/>
  <c r="F51" i="15"/>
  <c r="B85" i="15"/>
  <c r="B110" i="15"/>
  <c r="B12" i="17"/>
  <c r="B20" i="17"/>
  <c r="B21" i="17"/>
  <c r="B28" i="15"/>
  <c r="B31" i="15"/>
  <c r="B33" i="15"/>
  <c r="B42" i="15"/>
  <c r="B44" i="15"/>
  <c r="B11" i="15"/>
  <c r="E91" i="15" l="1"/>
  <c r="F91" i="15" s="1"/>
  <c r="E88" i="15"/>
  <c r="F88" i="15" s="1"/>
  <c r="E92" i="15"/>
  <c r="F92" i="15" s="1"/>
  <c r="E90" i="15"/>
  <c r="F90" i="15" s="1"/>
  <c r="E89" i="15"/>
  <c r="F89" i="15" s="1"/>
  <c r="E82" i="15" l="1"/>
  <c r="B103" i="21" l="1"/>
  <c r="D103" i="21" s="1"/>
  <c r="A3" i="22"/>
  <c r="A14" i="22" l="1"/>
  <c r="A4" i="19"/>
  <c r="B92" i="15"/>
  <c r="B88" i="15"/>
  <c r="B52" i="15"/>
  <c r="B91" i="15"/>
  <c r="B89" i="15"/>
  <c r="B90" i="15"/>
  <c r="C87" i="15"/>
  <c r="B87" i="15" l="1"/>
  <c r="E87" i="15"/>
  <c r="F87" i="15" s="1"/>
  <c r="E93" i="15" l="1"/>
  <c r="F93" i="15"/>
  <c r="F94" i="15" l="1"/>
  <c r="F95"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Clifford, Marie</author>
  </authors>
  <commentList>
    <comment ref="C52" authorId="0" shapeId="0" xr:uid="{46F6C5CC-4D1E-4FDD-A22E-CA799A470E0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2" authorId="0" shapeId="0" xr:uid="{00000000-0006-0000-0000-000002000000}">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3" authorId="0" shapeId="0" xr:uid="{2C218F54-3955-445E-93A1-87C32699AF86}">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3" authorId="0" shapeId="0" xr:uid="{C776FA1F-6BF6-4146-B0F2-BF33ECCB2CD3}">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4" authorId="0" shapeId="0" xr:uid="{8E383634-8DC8-41C6-937C-28B6356F541D}">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4" authorId="0" shapeId="0" xr:uid="{57279069-7BDE-4457-B41E-DD88F5465DB8}">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5" authorId="0" shapeId="0" xr:uid="{B7BC835A-1A58-47AE-82B6-241BDEEB97A3}">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5" authorId="0" shapeId="0" xr:uid="{A13CAE34-087C-451D-BDF9-B51F1A12D68B}">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6" authorId="0" shapeId="0" xr:uid="{14B2AC50-C746-4E59-B73F-FDE7C8FA52EF}">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6" authorId="0" shapeId="0" xr:uid="{FA1EAF39-B4F8-4D28-9C19-D711B6EA92AA}">
      <text>
        <r>
          <rPr>
            <b/>
            <sz val="9"/>
            <color indexed="81"/>
            <rFont val="Tahoma"/>
            <family val="2"/>
          </rPr>
          <t>English</t>
        </r>
        <r>
          <rPr>
            <sz val="9"/>
            <color indexed="81"/>
            <rFont val="Tahoma"/>
            <family val="2"/>
          </rPr>
          <t xml:space="preserve">
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7" authorId="0" shapeId="0" xr:uid="{00000000-0006-0000-0000-00000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7" authorId="0" shapeId="0" xr:uid="{00000000-0006-0000-0000-00000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8" authorId="0" shapeId="0" xr:uid="{00000000-0006-0000-0000-00000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8" authorId="0" shapeId="0" xr:uid="{00000000-0006-0000-0000-00001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59" authorId="0" shapeId="0" xr:uid="{00000000-0006-0000-0000-00001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59" authorId="0" shapeId="0" xr:uid="{00000000-0006-0000-0000-00001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0" authorId="0" shapeId="0" xr:uid="{00000000-0006-0000-0000-00001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0" authorId="0" shapeId="0" xr:uid="{00000000-0006-0000-0000-00001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1" authorId="0" shapeId="0" xr:uid="{00000000-0006-0000-0000-00001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1" authorId="0" shapeId="0" xr:uid="{00000000-0006-0000-0000-00001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2" authorId="0" shapeId="0" xr:uid="{00000000-0006-0000-0000-00001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2" authorId="0" shapeId="0" xr:uid="{00000000-0006-0000-0000-00001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3" authorId="0" shapeId="0" xr:uid="{00000000-0006-0000-0000-00001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3" authorId="0" shapeId="0" xr:uid="{00000000-0006-0000-0000-00001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4" authorId="0" shapeId="0" xr:uid="{00000000-0006-0000-0000-00001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4" authorId="0" shapeId="0" xr:uid="{00000000-0006-0000-0000-00001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5" authorId="0" shapeId="0" xr:uid="{00000000-0006-0000-0000-00001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5" authorId="0" shapeId="0" xr:uid="{00000000-0006-0000-0000-00001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6" authorId="0" shapeId="0" xr:uid="{00000000-0006-0000-0000-00001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6" authorId="0" shapeId="0" xr:uid="{00000000-0006-0000-0000-00002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7" authorId="0" shapeId="0" xr:uid="{00000000-0006-0000-0000-00002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7" authorId="0" shapeId="0" xr:uid="{00000000-0006-0000-0000-00002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8" authorId="0" shapeId="0" xr:uid="{00000000-0006-0000-0000-00002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8" authorId="0" shapeId="0" xr:uid="{00000000-0006-0000-0000-00002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69" authorId="0" shapeId="0" xr:uid="{00000000-0006-0000-0000-00002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69" authorId="0" shapeId="0" xr:uid="{00000000-0006-0000-0000-00002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0" authorId="0" shapeId="0" xr:uid="{00000000-0006-0000-0000-00002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0" authorId="0" shapeId="0" xr:uid="{00000000-0006-0000-0000-00002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1" authorId="0" shapeId="0" xr:uid="{00000000-0006-0000-0000-00002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1" authorId="0" shapeId="0" xr:uid="{00000000-0006-0000-0000-00002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2" authorId="0" shapeId="0" xr:uid="{00000000-0006-0000-0000-00002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2" authorId="0" shapeId="0" xr:uid="{00000000-0006-0000-0000-00002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3" authorId="0" shapeId="0" xr:uid="{00000000-0006-0000-0000-00002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3" authorId="0" shapeId="0" xr:uid="{00000000-0006-0000-0000-00002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4" authorId="0" shapeId="0" xr:uid="{00000000-0006-0000-0000-00002F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4" authorId="0" shapeId="0" xr:uid="{00000000-0006-0000-0000-000030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5" authorId="0" shapeId="0" xr:uid="{00000000-0006-0000-0000-000031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5" authorId="0" shapeId="0" xr:uid="{00000000-0006-0000-0000-000032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6" authorId="0" shapeId="0" xr:uid="{00000000-0006-0000-0000-000033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6" authorId="0" shapeId="0" xr:uid="{00000000-0006-0000-0000-000034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7" authorId="0" shapeId="0" xr:uid="{00000000-0006-0000-0000-000035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7" authorId="0" shapeId="0" xr:uid="{00000000-0006-0000-0000-000036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8" authorId="0" shapeId="0" xr:uid="{00000000-0006-0000-0000-000037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8" authorId="0" shapeId="0" xr:uid="{00000000-0006-0000-0000-000038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79" authorId="0" shapeId="0" xr:uid="{00000000-0006-0000-0000-000039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79" authorId="0" shapeId="0" xr:uid="{00000000-0006-0000-0000-00003A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0" authorId="0" shapeId="0" xr:uid="{00000000-0006-0000-0000-00003B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0" authorId="0" shapeId="0" xr:uid="{00000000-0006-0000-0000-00003C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C81" authorId="0" shapeId="0" xr:uid="{00000000-0006-0000-0000-00003D000000}">
      <text>
        <r>
          <rPr>
            <b/>
            <sz val="9"/>
            <color indexed="81"/>
            <rFont val="Tahoma"/>
            <family val="2"/>
          </rPr>
          <t>English
Select Type of Work</t>
        </r>
        <r>
          <rPr>
            <sz val="9"/>
            <color indexed="81"/>
            <rFont val="Tahoma"/>
            <family val="2"/>
          </rPr>
          <t xml:space="preserve">
After completing Section A + B: select Type of Work from Drop Down list here
</t>
        </r>
        <r>
          <rPr>
            <b/>
            <sz val="9"/>
            <color indexed="81"/>
            <rFont val="Tahoma"/>
            <family val="2"/>
          </rPr>
          <t>Gaeilge
Roghnaigh Cineál na hOibre</t>
        </r>
        <r>
          <rPr>
            <sz val="9"/>
            <color indexed="81"/>
            <rFont val="Tahoma"/>
            <family val="2"/>
          </rPr>
          <t xml:space="preserve">
Tar éis duit Cuid A + B a líonadh: roghnaigh Cineál na hOibre ón liosta anuas anseo 
</t>
        </r>
      </text>
    </comment>
    <comment ref="D81" authorId="0" shapeId="0" xr:uid="{00000000-0006-0000-0000-00003E000000}">
      <text>
        <r>
          <rPr>
            <b/>
            <sz val="9"/>
            <color indexed="81"/>
            <rFont val="Tahoma"/>
            <family val="2"/>
          </rPr>
          <t xml:space="preserve">English
</t>
        </r>
        <r>
          <rPr>
            <sz val="9"/>
            <color indexed="81"/>
            <rFont val="Tahoma"/>
            <family val="2"/>
          </rPr>
          <t>Enter accurate dates for the hours you worked. 
This will determine your PRSI contributions for Social Welfare benefits.
Do not input a date range
Do not input future dates</t>
        </r>
        <r>
          <rPr>
            <b/>
            <sz val="9"/>
            <color indexed="81"/>
            <rFont val="Tahoma"/>
            <family val="2"/>
          </rPr>
          <t xml:space="preserve">
Gaeilge
</t>
        </r>
        <r>
          <rPr>
            <sz val="9"/>
            <color indexed="81"/>
            <rFont val="Tahoma"/>
            <family val="2"/>
          </rPr>
          <t>Cuir isteach na dátaí beachta do na huaireanta oibre a rinne tú. 
Socrófar leis an eolas seo cad iad na ranníocaíochtaí ÁSPC atá le déanamh agat do shochair Leasa Shóisialaigh.
Ná cuir isteach raon dátaí
Ná cuir isteach dátaí amach anseo</t>
        </r>
      </text>
    </comment>
    <comment ref="F94" authorId="0" shapeId="0" xr:uid="{00000000-0006-0000-0000-00003F000000}">
      <text>
        <r>
          <rPr>
            <b/>
            <sz val="9"/>
            <color indexed="81"/>
            <rFont val="Tahoma"/>
            <family val="2"/>
          </rPr>
          <t>English</t>
        </r>
        <r>
          <rPr>
            <sz val="9"/>
            <color indexed="81"/>
            <rFont val="Tahoma"/>
            <family val="2"/>
          </rPr>
          <t xml:space="preserve">
Full Time Staff are not entitled to annual leave pay as they receive their full entitlement with their full time contract
</t>
        </r>
        <r>
          <rPr>
            <b/>
            <sz val="9"/>
            <color indexed="81"/>
            <rFont val="Tahoma"/>
            <family val="2"/>
          </rPr>
          <t>Gaeilge</t>
        </r>
        <r>
          <rPr>
            <sz val="9"/>
            <color indexed="81"/>
            <rFont val="Tahoma"/>
            <family val="2"/>
          </rPr>
          <t xml:space="preserve">
Níl an Fhoireann Lánaimseartha i dteideal pá saoire bliantúla mar go bhfaigheann siad an méid saoire atá ag dul dóibh lena gconradh lánaimseartha</t>
        </r>
      </text>
    </comment>
    <comment ref="C107" authorId="0" shapeId="0" xr:uid="{00000000-0006-0000-0000-000040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7" authorId="1" shapeId="0" xr:uid="{00000000-0006-0000-0000-000041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 ref="C108" authorId="0" shapeId="0" xr:uid="{00000000-0006-0000-0000-000042000000}">
      <text>
        <r>
          <rPr>
            <b/>
            <sz val="9"/>
            <color indexed="81"/>
            <rFont val="Tahoma"/>
            <family val="2"/>
          </rPr>
          <t>English</t>
        </r>
        <r>
          <rPr>
            <sz val="9"/>
            <color indexed="81"/>
            <rFont val="Tahoma"/>
            <family val="2"/>
          </rPr>
          <t xml:space="preserve">
See instructions for completion for further information
</t>
        </r>
        <r>
          <rPr>
            <b/>
            <sz val="9"/>
            <color indexed="81"/>
            <rFont val="Tahoma"/>
            <family val="2"/>
          </rPr>
          <t>Gaeilge</t>
        </r>
        <r>
          <rPr>
            <sz val="9"/>
            <color indexed="81"/>
            <rFont val="Tahoma"/>
            <family val="2"/>
          </rPr>
          <t xml:space="preserve">
Tá tuilleadh eolais sna treoracha leis an mbileog a líonadh</t>
        </r>
      </text>
    </comment>
    <comment ref="F108" authorId="1" shapeId="0" xr:uid="{00000000-0006-0000-0000-000043000000}">
      <text>
        <r>
          <rPr>
            <b/>
            <sz val="9"/>
            <color indexed="81"/>
            <rFont val="Tahoma"/>
            <family val="2"/>
          </rPr>
          <t xml:space="preserve">English:
</t>
        </r>
        <r>
          <rPr>
            <sz val="9"/>
            <color indexed="81"/>
            <rFont val="Tahoma"/>
            <family val="2"/>
          </rPr>
          <t xml:space="preserve">If the budget holder approves the public holiday payment request on this form, then payroll may enter the value after the timesheet has been approved
</t>
        </r>
        <r>
          <rPr>
            <b/>
            <sz val="9"/>
            <color indexed="81"/>
            <rFont val="Tahoma"/>
            <family val="2"/>
          </rPr>
          <t xml:space="preserve">Gaeilge:
</t>
        </r>
        <r>
          <rPr>
            <sz val="9"/>
            <color indexed="81"/>
            <rFont val="Tahoma"/>
            <family val="2"/>
          </rPr>
          <t>Má cheadaíonn an sealbhóir buiséid an t-iarratas ar íocaíocht saoire poiblí ar an bhfoirm seo, féadfaidh an párolla an luach a iontráil tar éis don bhileog ama a bheith ceadaithe</t>
        </r>
      </text>
    </comment>
  </commentList>
</comments>
</file>

<file path=xl/sharedStrings.xml><?xml version="1.0" encoding="utf-8"?>
<sst xmlns="http://schemas.openxmlformats.org/spreadsheetml/2006/main" count="574" uniqueCount="534">
  <si>
    <t>Tutorial Payment</t>
  </si>
  <si>
    <t>Laboratory Demonstration Payments</t>
  </si>
  <si>
    <t>Total</t>
  </si>
  <si>
    <t>Grand Total</t>
  </si>
  <si>
    <t>Total Hours Worked</t>
  </si>
  <si>
    <t>QUERIES</t>
  </si>
  <si>
    <t>Policy for the employment of Hourly paid Teaching Staff</t>
  </si>
  <si>
    <t>Further clarification:-</t>
  </si>
  <si>
    <t>Final step for Claimant:</t>
  </si>
  <si>
    <t>You must review the following information to ensure it is correct for approval:</t>
  </si>
  <si>
    <t>Check the Value calculated and check holiday pay entitlement</t>
  </si>
  <si>
    <t>Finally email this timesheet to your line manager / approver in the school who will confirm your payment request. This must be done via email.</t>
  </si>
  <si>
    <t>Due to problems with too many timesheets attached to one email. A max of 3 timesheets can only be accepted on one email for approval.</t>
  </si>
  <si>
    <t>Known issues and Information for Budget Holder/Authoriser:</t>
  </si>
  <si>
    <t>Information re. two points on the salary scale for hourly paid teaching staff</t>
  </si>
  <si>
    <t xml:space="preserve">There are two points on the salary scale for hourly paid teaching staff. All staff will commence on the first point and move to the second after they have completed two years’ service on the first. </t>
  </si>
  <si>
    <t>http://www.welfare.ie/en/Pages/PRSI---Pay-Related-Social-Insurance---Contributions-and-Clas.aspx</t>
  </si>
  <si>
    <t>Payroll Deadlines</t>
  </si>
  <si>
    <t>Type of Work</t>
  </si>
  <si>
    <r>
      <t xml:space="preserve">(1) </t>
    </r>
    <r>
      <rPr>
        <b/>
        <u/>
        <sz val="11"/>
        <color rgb="FF000000"/>
        <rFont val="Calibri"/>
        <family val="2"/>
        <scheme val="minor"/>
      </rPr>
      <t>Type of Work:</t>
    </r>
    <r>
      <rPr>
        <b/>
        <sz val="11"/>
        <color rgb="FF000000"/>
        <rFont val="Calibri"/>
        <family val="2"/>
        <scheme val="minor"/>
      </rPr>
      <t xml:space="preserve"> </t>
    </r>
    <r>
      <rPr>
        <sz val="11"/>
        <color rgb="FF000000"/>
        <rFont val="Calibri"/>
        <family val="2"/>
        <scheme val="minor"/>
      </rPr>
      <t>You must select from drop down list the relevant type of work you will be paid for. Do not use this form if the type of work done is not listed.</t>
    </r>
  </si>
  <si>
    <t>Code</t>
  </si>
  <si>
    <t>2. Please ensure the total hours claimed for each employee does not exceed the total hours stated on their contract.</t>
  </si>
  <si>
    <t>How to avoid emergency or incorrect tax</t>
  </si>
  <si>
    <t>Teaching Payment</t>
  </si>
  <si>
    <t>Employees Paid on Timesheet</t>
  </si>
  <si>
    <t>Payment Dates</t>
  </si>
  <si>
    <t>1st Jan 2021 Rate</t>
  </si>
  <si>
    <t>1. Check Section A - C is correct</t>
  </si>
  <si>
    <t>Type of work must match Section B</t>
  </si>
  <si>
    <t>Total hours worked should match in Section B</t>
  </si>
  <si>
    <t>Check List for employee/claimant (Section A to Section C)</t>
  </si>
  <si>
    <t>Select from drop down list</t>
  </si>
  <si>
    <t>Pay Code re. answer to Question 4 on timesheet</t>
  </si>
  <si>
    <t>Useful Links to Payroll Website</t>
  </si>
  <si>
    <t xml:space="preserve">3. Cost centre stated in the timesheet must be in line with the contract submitted to HR </t>
  </si>
  <si>
    <t xml:space="preserve">3. From the beginning of the third year all work will be paid at the higher second point on the scale. </t>
  </si>
  <si>
    <t>Íocaíocht Teagaisc</t>
  </si>
  <si>
    <t>Íocaíocht as Rang Teagaisc</t>
  </si>
  <si>
    <t>Íocaíochtaí as Taispeántas Saotharlainne</t>
  </si>
  <si>
    <t>Roghnaigh ón liosta anuas</t>
  </si>
  <si>
    <t>English</t>
  </si>
  <si>
    <t>Incorrect Payroll number</t>
  </si>
  <si>
    <t>Teaching Support Staff Process (TSS) Recruitment Process</t>
  </si>
  <si>
    <t>Useful Link to HR Website</t>
  </si>
  <si>
    <t xml:space="preserve">***REQUEST FOR PAYMENT SHOULD BE SUBMITTED NO LATER THAN THE FOLLOWING MONTH THE WORK IS CARRIED OUT***  </t>
  </si>
  <si>
    <t>If English or Gaelige enter this on the form</t>
  </si>
  <si>
    <t>1st Jan 2022 Rate</t>
  </si>
  <si>
    <t>(6) Staff / Payroll Number (Not Scholarship No.)</t>
  </si>
  <si>
    <t>(5) Name (First &amp; Surname)</t>
  </si>
  <si>
    <t>Must be 6 digits and ensure its correct.</t>
  </si>
  <si>
    <t>Ensure your number is correct on this form as it is used to process your payment.</t>
  </si>
  <si>
    <t>Payroll Number</t>
  </si>
  <si>
    <t>Section B: Personal Details</t>
  </si>
  <si>
    <t xml:space="preserve">Section C: Detail of Work Undertaken </t>
  </si>
  <si>
    <t>Section A: Teaching Support Staff (TSS) Contract Details</t>
  </si>
  <si>
    <t>The hours and dates that will be entered in section C have been approved on my current TSS contract</t>
  </si>
  <si>
    <t>No (Point 1 of the Pay Rate - Check the rate on your contract agrees)</t>
  </si>
  <si>
    <t>Yes (Point 2 of the Pay Rate - Check the rate on your contract agrees)</t>
  </si>
  <si>
    <t>Undergrad Demonstrators</t>
  </si>
  <si>
    <t>Do not enter here</t>
  </si>
  <si>
    <t>If section A and B is complete correctly, please go to type of work and select from the drop down list.</t>
  </si>
  <si>
    <t>Select Type of Work</t>
  </si>
  <si>
    <t>Error</t>
  </si>
  <si>
    <t>Invalid Work Type</t>
  </si>
  <si>
    <t xml:space="preserve">Enter accurate dates for the hours you worked. </t>
  </si>
  <si>
    <t>Do not input a date range</t>
  </si>
  <si>
    <t>Do not input future dates</t>
  </si>
  <si>
    <t>1. Date Format DD-MMM-YY</t>
  </si>
  <si>
    <t>2. Can't enter future dates for payment.</t>
  </si>
  <si>
    <t>Rate Per Hour</t>
  </si>
  <si>
    <t>This will determine your PRSI contributions for Social Welfare benefits.</t>
  </si>
  <si>
    <t>Enter a number only (no text) i.e. 4</t>
  </si>
  <si>
    <t>Enter hours worked</t>
  </si>
  <si>
    <t xml:space="preserve">Error: </t>
  </si>
  <si>
    <t>1. Complete Section A + B</t>
  </si>
  <si>
    <t>2. Select Type of Work</t>
  </si>
  <si>
    <t>3. Enter date worked</t>
  </si>
  <si>
    <t>4. Can't enter &gt;12 hours per date.</t>
  </si>
  <si>
    <t>***Correct the following***</t>
  </si>
  <si>
    <t>5. Enter number of hours (no text)</t>
  </si>
  <si>
    <t>CLAIMANT/STAFF MEMBER: COMPLETE SECTION A, B &amp; C AND EMAIL YOUR TIMESHEET TO YOUR MANAGER / BUDGET HOLDER FOR APPROVAL</t>
  </si>
  <si>
    <t>Select Public Holiday to be paid</t>
  </si>
  <si>
    <t>Select Public Holiday from drop down list</t>
  </si>
  <si>
    <t>Approval Date</t>
  </si>
  <si>
    <t>Cost Centre stated on contract</t>
  </si>
  <si>
    <t>Budget Holder Name</t>
  </si>
  <si>
    <t>Authorisers name for timesheet 
if difference to budget holder</t>
  </si>
  <si>
    <t>Teaching Support Staff Recruitment Process</t>
  </si>
  <si>
    <t xml:space="preserve">You can only amend the fields that are unlocked for editing (white boxes). </t>
  </si>
  <si>
    <t>Please read each question and message carefully as this will help with any issues and queries.</t>
  </si>
  <si>
    <t>Completing the form correctly:</t>
  </si>
  <si>
    <t>If the timesheet is not completed correctly it will be returned which may result in a delay with payment.</t>
  </si>
  <si>
    <t>Select the relevant answer for the questions in this section</t>
  </si>
  <si>
    <t>(2) Are the dates and hours that will be entered in section C included in your approved signed TSS contract?</t>
  </si>
  <si>
    <t>Questions to determine the correct payment process for your contract</t>
  </si>
  <si>
    <t>Number of Hours Worked per Date</t>
  </si>
  <si>
    <t>After completing section A and it confirmed that this timesheet needs to be submitted for your payment, please complete section B</t>
  </si>
  <si>
    <t>Public Holiday Pay (if entitled)</t>
  </si>
  <si>
    <t>Optional  (Additional information for Managers 
i.e. Module Codes)</t>
  </si>
  <si>
    <t>Budget Holder/Authoriser: Email this timesheet for processing to</t>
  </si>
  <si>
    <t>It is not possible to amend this section. The details entered in section A, B &amp; C above will transfer to this section for review</t>
  </si>
  <si>
    <t>Section D: Summary Information for Review:</t>
  </si>
  <si>
    <t>Cost Centre</t>
  </si>
  <si>
    <t>This section determines if this is the correct payment process and will provide clarity on the correct process</t>
  </si>
  <si>
    <r>
      <rPr>
        <b/>
        <sz val="11"/>
        <color rgb="FF000000"/>
        <rFont val="Calibri"/>
        <family val="2"/>
        <scheme val="minor"/>
      </rPr>
      <t xml:space="preserve">(1) &amp; (2) </t>
    </r>
    <r>
      <rPr>
        <sz val="11"/>
        <color rgb="FF000000"/>
        <rFont val="Calibri"/>
        <family val="2"/>
        <scheme val="minor"/>
      </rPr>
      <t>- An approved contract must be submitted to HR prior to commencing employment. The date of work, hours and cost centre stated in the timesheet must be in line with the contracted details submitted to HR</t>
    </r>
  </si>
  <si>
    <r>
      <t>(</t>
    </r>
    <r>
      <rPr>
        <b/>
        <sz val="11"/>
        <color rgb="FF000000"/>
        <rFont val="Calibri"/>
        <family val="2"/>
        <scheme val="minor"/>
      </rPr>
      <t>3) Have you been paid on the hourly paid teaching staff rate for the last two consecutive years or more?</t>
    </r>
    <r>
      <rPr>
        <sz val="11"/>
        <color rgb="FF000000"/>
        <rFont val="Calibri"/>
        <family val="2"/>
        <scheme val="minor"/>
      </rPr>
      <t xml:space="preserve"> Please see explanation on worksheet named "Rate Information". </t>
    </r>
    <r>
      <rPr>
        <sz val="11"/>
        <color rgb="FFFF0000"/>
        <rFont val="Calibri"/>
        <family val="2"/>
        <scheme val="minor"/>
      </rPr>
      <t>The option selected for this question determines your hourly rate in section C and it must be the same as the rate agreed on your contract. You need to check your contract to ensure the same rate applies.</t>
    </r>
  </si>
  <si>
    <t>1-3 must be completed in full in order for the summary information in Section D to calculate the payment</t>
  </si>
  <si>
    <r>
      <rPr>
        <b/>
        <sz val="11"/>
        <color rgb="FF000000"/>
        <rFont val="Calibri"/>
        <family val="2"/>
        <scheme val="minor"/>
      </rPr>
      <t xml:space="preserve">(2) </t>
    </r>
    <r>
      <rPr>
        <b/>
        <u/>
        <sz val="11"/>
        <color rgb="FF000000"/>
        <rFont val="Calibri"/>
        <family val="2"/>
        <scheme val="minor"/>
      </rPr>
      <t>Date Worked (Input Single Date - NOT A DATE RANGE):</t>
    </r>
    <r>
      <rPr>
        <sz val="11"/>
        <color rgb="FF000000"/>
        <rFont val="Calibri"/>
        <family val="2"/>
        <scheme val="minor"/>
      </rPr>
      <t xml:space="preserve"> One date per line must be entered to ensure the claimant receives their entitled PRSI weeks for social welfare benefits (see PRSI link below)</t>
    </r>
  </si>
  <si>
    <r>
      <rPr>
        <b/>
        <sz val="11"/>
        <color rgb="FF000000"/>
        <rFont val="Calibri"/>
        <family val="2"/>
        <scheme val="minor"/>
      </rPr>
      <t>(3)</t>
    </r>
    <r>
      <rPr>
        <sz val="11"/>
        <color rgb="FF000000"/>
        <rFont val="Calibri"/>
        <family val="2"/>
        <scheme val="minor"/>
      </rPr>
      <t xml:space="preserve"> </t>
    </r>
    <r>
      <rPr>
        <b/>
        <u/>
        <sz val="11"/>
        <color rgb="FF000000"/>
        <rFont val="Calibri"/>
        <family val="2"/>
        <scheme val="minor"/>
      </rPr>
      <t>Number of Hours Worked on that Date:</t>
    </r>
    <r>
      <rPr>
        <sz val="11"/>
        <color rgb="FF000000"/>
        <rFont val="Calibri"/>
        <family val="2"/>
        <scheme val="minor"/>
      </rPr>
      <t xml:space="preserve"> Enter the number of hours worked per date. The total hours claimed can't exceed the signed contract provided to HR</t>
    </r>
  </si>
  <si>
    <t>The form is set up with validations so if you get an error message this means there are errors and the pop up message should assit with this</t>
  </si>
  <si>
    <r>
      <t xml:space="preserve">Section D: Summary Information: for Review </t>
    </r>
    <r>
      <rPr>
        <b/>
        <i/>
        <u/>
        <sz val="11"/>
        <rFont val="Calibri"/>
        <family val="2"/>
        <scheme val="minor"/>
      </rPr>
      <t>(Review but Do Not Amend This Section)</t>
    </r>
  </si>
  <si>
    <t>Instructions for Completion</t>
  </si>
  <si>
    <t xml:space="preserve">When Section A, B &amp; C is complete, this information will automatically link to the summary information section and will indicate how much payment you are due, including the 8% statutory holiday entitlement. </t>
  </si>
  <si>
    <t>Rate should match your TSS contract provided to HR</t>
  </si>
  <si>
    <t>If something is incorrect please amend Section A or C that is causing the error in Section D</t>
  </si>
  <si>
    <t>Please view the HR website for assistance in relation to the recruitment process</t>
  </si>
  <si>
    <t>Please ensure that the timesheet is only emailed once to the Bureau to avoid a duplicated payment to the employee. Every email to the Bureau is considered authorising a payment.</t>
  </si>
  <si>
    <r>
      <rPr>
        <b/>
        <sz val="11"/>
        <color rgb="FFFF0000"/>
        <rFont val="Calibri"/>
        <family val="2"/>
      </rPr>
      <t>General Queries:</t>
    </r>
    <r>
      <rPr>
        <sz val="11"/>
        <rFont val="Calibri"/>
        <family val="2"/>
      </rPr>
      <t xml:space="preserve"> Should be answered on the HR website but if you have more specific queries then please see as follows:-</t>
    </r>
  </si>
  <si>
    <t>Type of work Explained</t>
  </si>
  <si>
    <t>You may only select a 'Type of Work' Category from the Drop Down List.</t>
  </si>
  <si>
    <t>Note: Essay Corrections is for feedback purposes/not related to examination marks</t>
  </si>
  <si>
    <t>Essay Corrections</t>
  </si>
  <si>
    <t>Rate Information</t>
  </si>
  <si>
    <t>Have you been paid on the hourly paid teaching staff rate for more than 2 years?</t>
  </si>
  <si>
    <t>There is only one point on the scale as it is based on the minimum wage rate</t>
  </si>
  <si>
    <t xml:space="preserve">Note: Teaching Payment - This includes 1 hour of teaching &amp; 1 hour of preparation. Please only enter the number of actual hours teaching. </t>
  </si>
  <si>
    <t>Note: Essay Corrections - This is for feedback purposes/not related to examination marks</t>
  </si>
  <si>
    <t>Duplicated Approval: Please do not email this timesheet more than once unless the Bureau rejects the original timesheet and amendments are required. 
It is the authorisers responsbility to ensure the payment is not duplicated.</t>
  </si>
  <si>
    <t>I approve this timesheet and confirm the following:</t>
  </si>
  <si>
    <r>
      <t>Part-time employees Annual Leave / Public Holiday Entitlement</t>
    </r>
    <r>
      <rPr>
        <sz val="11"/>
        <color indexed="60"/>
        <rFont val="Calibri"/>
        <family val="2"/>
      </rPr>
      <t xml:space="preserve"> </t>
    </r>
  </si>
  <si>
    <t>Please ensure that annual leave / public holiday pay is included separately on the timesheet, when applicable. The onus is on the authorised signatory to maintain suitable annual leave / public holiday records.</t>
  </si>
  <si>
    <t xml:space="preserve">Date Worked
DD-MMM-YY
(Input One Date Per Line)                   
</t>
  </si>
  <si>
    <t>Useful links for managers</t>
  </si>
  <si>
    <t>HR Website</t>
  </si>
  <si>
    <t>Payroll Website</t>
  </si>
  <si>
    <t>Note: Academic Related Duties - If Teaching hours required, note that 1 hour of Academic related duties is already included with each hour of Teaching payment.</t>
  </si>
  <si>
    <t>Value (Euro)</t>
  </si>
  <si>
    <t>Annual Leave Entitlement for Part Time Employees</t>
  </si>
  <si>
    <t>No timesheet data should be copied and pasted onto the form, you need to select from drop down lists where applicable and for all other entries you will need to type in the data required.</t>
  </si>
  <si>
    <t>Pay Code (For Office Use Only)</t>
  </si>
  <si>
    <t>The hours to be paid will exceed the total hours approved on my TSS contract 
(Do not complete this form - HR recruitment process requires your line manager to apply for approval prior to the extra hours worked)</t>
  </si>
  <si>
    <t>The dates the work was done is outside of my contract dates 
(Do not complete this form - HR recruitment process requires your line manager to apply for approval prior to the work been carried out)</t>
  </si>
  <si>
    <t>(3) Have you been paid on the hourly paid teaching staff rate for two years or more? 
(This answer determines your hourly rate in section D below and it must be the same as the hourly rate agreed on your contract)</t>
  </si>
  <si>
    <t>Note: If they work full time in the same month as their part-time teaching work, then they are not entitled to annual leave pay of 8% and public holiday pay for this period as they receive their full entitlement on their full time contract.</t>
  </si>
  <si>
    <t>Enter value here if applicable</t>
  </si>
  <si>
    <t xml:space="preserve">A Contract for the hours and dates listed above has been submitted to HR and an email was received from HR to confirm the payment process is via timesheets and not monthly salary. Please double check this correspondence as payment method is clearly laid out.        </t>
  </si>
  <si>
    <t>Section F: Authorisation - Complete This Section &amp; Ensure The Timesheet Is Processed Correctly</t>
  </si>
  <si>
    <t xml:space="preserve">This timesheet will only be considered approved if section F is complete and the timesheet is emailed from the Budget holder / authorised delegate email address (generic email address will not be accepted). </t>
  </si>
  <si>
    <t>Check List for authoriser/approver of timesheet (Section F)</t>
  </si>
  <si>
    <t>4. Complete section F</t>
  </si>
  <si>
    <t>2. If the business is closed on the public holiday and an employee would normally be due to work, then they get their normal day's pay.</t>
  </si>
  <si>
    <t>3. If the business is open and an employee works, he/she is entitled to either paid time off or an additional day's pay. The additional day's pay is what was paid for the normal daily hours last worked before the public holiday.</t>
  </si>
  <si>
    <t>Part Time Employees are entitled to be paid for a public holiday if they meet condition number 1 and either 2 to 4:</t>
  </si>
  <si>
    <t>4. If an employee is not normally rostered to work, then they will be entitled to one-fifth of their normal weekly wage. i.e. Paid 10 hours a week - public holiday pay is 2 hours x hourly rate</t>
  </si>
  <si>
    <t xml:space="preserve">Please see instructions for Completion to assist you to dertemine the correct payment </t>
  </si>
  <si>
    <t>Public Holiday Entitlement for Part Time Employees (Section E)</t>
  </si>
  <si>
    <t>Annual Leave Pay Entitlement for Part Time Employees (8%)</t>
  </si>
  <si>
    <t>Section E: Public Holiday Pay for Part Time Employees</t>
  </si>
  <si>
    <t xml:space="preserve">The authorised signatory for this timesheet must ensure that public holiday pay is included for part time employees if applicable. </t>
  </si>
  <si>
    <t>Date Effective</t>
  </si>
  <si>
    <t>Type of Work &amp; Code</t>
  </si>
  <si>
    <t>1st Oct 2021</t>
  </si>
  <si>
    <t>1st Oct 2020</t>
  </si>
  <si>
    <t>1st Jan 2020</t>
  </si>
  <si>
    <t>1st Sep 2019</t>
  </si>
  <si>
    <t>1st Feb 2022</t>
  </si>
  <si>
    <t>1st Jan 2019</t>
  </si>
  <si>
    <t>Full Time Staff not entitled</t>
  </si>
  <si>
    <t>Full Time Staff are not entitled to annual leave pay as they receive their full entitlement with their full time contract</t>
  </si>
  <si>
    <t>In Section C - select type of work, enter date worked (one date per row) and number of hours worked for each date. This will calculate your pay in section D and the data entered in this section determines your social welfare entitlments.</t>
  </si>
  <si>
    <r>
      <rPr>
        <sz val="11"/>
        <color theme="1"/>
        <rFont val="Calibri"/>
        <family val="2"/>
      </rPr>
      <t>ÉILITHEOIR/COMHALTA FOIRNE: LÍON CUID A, B &amp; C AGUS SEOL DO BHILEOG AMA CHUIG DO BHAINISTEOIR / AN SEALBHÓIR BUISÉID LENA CEADÚ</t>
    </r>
  </si>
  <si>
    <r>
      <rPr>
        <sz val="11"/>
        <color theme="1"/>
        <rFont val="Calibri"/>
        <family val="2"/>
      </rPr>
      <t>An fhoirm a líonadh i gceart:</t>
    </r>
  </si>
  <si>
    <r>
      <rPr>
        <sz val="11"/>
        <color theme="1"/>
        <rFont val="Calibri"/>
        <family val="2"/>
      </rPr>
      <t xml:space="preserve">Níor cheart aon sonraí ó bhileoga ama a chóipeáil isteach san fhoirm, caithfidh tú roghnú ó na liostaí anuas más cuí agus i gcás na n-iontrálacha eile beidh ort na sonraí a theastaíonn a chlóscríobh isteach. </t>
    </r>
  </si>
  <si>
    <r>
      <rPr>
        <sz val="11"/>
        <color theme="1"/>
        <rFont val="Calibri"/>
        <family val="2"/>
      </rPr>
      <t>Mura líontar an bhileog ama i gceart cuirfear ar ais í agus d’fhéadfadh moill a bheith ar an íocaíocht dá bharr sin.</t>
    </r>
  </si>
  <si>
    <r>
      <rPr>
        <sz val="11"/>
        <color theme="1"/>
        <rFont val="Calibri"/>
        <family val="2"/>
      </rPr>
      <t xml:space="preserve">Ní féidir leat ach na réimsí a bhfuil cead clóscríobh iontu (na boscaí bána) a leasú. </t>
    </r>
  </si>
  <si>
    <r>
      <rPr>
        <sz val="11"/>
        <color theme="1"/>
        <rFont val="Calibri"/>
        <family val="2"/>
      </rPr>
      <t>Léigh gach ceist agus gach teachtaireacht go cúramach mar beidh réiteach le fáil iontu ar fhadhbanna agus ar cheisteanna a d’fhéadfadh a bheith agat.</t>
    </r>
  </si>
  <si>
    <r>
      <rPr>
        <sz val="11"/>
        <color theme="1"/>
        <rFont val="Calibri"/>
        <family val="2"/>
      </rPr>
      <t>Nasc úsáideach chuig Láithreán Gréasáin na hOifige AD</t>
    </r>
  </si>
  <si>
    <r>
      <rPr>
        <sz val="11"/>
        <color theme="1"/>
        <rFont val="Calibri"/>
        <family val="2"/>
      </rPr>
      <t>Próiseas Earcaíochta na Foirne Tacaíochta Teagaisc (TSS)</t>
    </r>
  </si>
  <si>
    <r>
      <rPr>
        <sz val="11"/>
        <color theme="1"/>
        <rFont val="Calibri"/>
        <family val="2"/>
      </rPr>
      <t>Nasc úsáideach chuig Láithreán Gréasáin na hOifige Párolla</t>
    </r>
  </si>
  <si>
    <r>
      <rPr>
        <sz val="11"/>
        <color theme="1"/>
        <rFont val="Calibri"/>
        <family val="2"/>
      </rPr>
      <t>Fostaithe a Íoctar ar an mBileog Ama</t>
    </r>
  </si>
  <si>
    <r>
      <rPr>
        <sz val="11"/>
        <color theme="1"/>
        <rFont val="Calibri"/>
        <family val="2"/>
      </rPr>
      <t>Conas cáin éigeandála nó cáin mhícheart a sheachaint</t>
    </r>
  </si>
  <si>
    <r>
      <rPr>
        <sz val="11"/>
        <color theme="1"/>
        <rFont val="Calibri"/>
        <family val="2"/>
      </rPr>
      <t>Dátaí Íocaíochta</t>
    </r>
  </si>
  <si>
    <r>
      <rPr>
        <sz val="11"/>
        <color theme="1"/>
        <rFont val="Calibri"/>
        <family val="2"/>
      </rPr>
      <t>Spriocanna Párolla</t>
    </r>
  </si>
  <si>
    <r>
      <rPr>
        <sz val="11"/>
        <color rgb="FFFF0000"/>
        <rFont val="Calibri"/>
        <family val="2"/>
      </rPr>
      <t xml:space="preserve">Ceisteanna chun an próiseas íocaíochta ceart bunaithe ar do chonradh a chinneadh </t>
    </r>
  </si>
  <si>
    <r>
      <rPr>
        <sz val="11"/>
        <color theme="1"/>
        <rFont val="Calibri"/>
        <family val="2"/>
      </rPr>
      <t>(2) An bhfuil na dátaí agus na huaireanta a chuirfear isteach i gcuid C san áireamh i do chonradh TSS atá sínithe agus ceadaithe?</t>
    </r>
  </si>
  <si>
    <r>
      <rPr>
        <sz val="11"/>
        <color theme="1"/>
        <rFont val="Calibri"/>
        <family val="2"/>
      </rPr>
      <t>Rinneadh na huaireanta agus na dátaí a chuirfear isteach i gcuid C a cheadú i mo chonradh TSS reatha</t>
    </r>
  </si>
  <si>
    <r>
      <rPr>
        <sz val="11"/>
        <color theme="1"/>
        <rFont val="Calibri"/>
        <family val="2"/>
      </rPr>
      <t>Sáróidh na huaireanta atá le híoc iomlán na n-uaireanta atá ceadaithe ar mo chonradh TSS 
(Ná líon an fhoirm seo - de réir phróiseas earcaíochta na hOifige AD ní mór do do bhainisteoir líne cead a iarraidh na huaireanta breise a dhéanamh)</t>
    </r>
  </si>
  <si>
    <r>
      <rPr>
        <sz val="11"/>
        <color theme="1"/>
        <rFont val="Calibri"/>
        <family val="2"/>
      </rPr>
      <t>Níl na dátaí a ndearnadh an obair áirithe i ndátaí mo chonartha 
(Ná líon an fhoirm seo - de réir phróiseas earcaíochta na hOifige AD ní mór do do bhainisteoir líne iarratas a dhéanamh sula ndéantar an obair)</t>
    </r>
  </si>
  <si>
    <r>
      <rPr>
        <sz val="11"/>
        <color theme="1"/>
        <rFont val="Calibri"/>
        <family val="2"/>
      </rPr>
      <t xml:space="preserve">(3) Ar íocadh thú ar an ráta de réir na huaire atá ag an bhfoireann teagaisc ar feadh dhá bhliain nó níos faide ná sin? 
(Is é an freagra seo a chinnfidh an ráta in aghaidh na huaire a gheobhaidh tú i gcuid D thíos agus ba chóir gurbh ionann é agus an ráta san uair a aontaíodh i do chonradh) </t>
    </r>
  </si>
  <si>
    <r>
      <rPr>
        <sz val="11"/>
        <color theme="1"/>
        <rFont val="Calibri"/>
        <family val="2"/>
      </rPr>
      <t>Níor íocadh (Pointe 1 den Ráta Pá - Seiceáil an ráta a aontaíodh i do chonradh)</t>
    </r>
  </si>
  <si>
    <r>
      <rPr>
        <sz val="11"/>
        <color theme="1"/>
        <rFont val="Calibri"/>
        <family val="2"/>
      </rPr>
      <t>Íocadh (Pointe 2 den Ráta Pá - Seiceáil an ráta a aontaíodh i do chonradh)</t>
    </r>
  </si>
  <si>
    <r>
      <rPr>
        <sz val="11"/>
        <color theme="1"/>
        <rFont val="Calibri"/>
        <family val="2"/>
      </rPr>
      <t>Ní raibh - Fostaithe go Páirtaimseartha sa tréimhse a ndearna mé an obair a ndearnadh éileamh ina leith i gCuid C 
(Tá i dteideal pá saoire bliantúla)</t>
    </r>
  </si>
  <si>
    <r>
      <rPr>
        <b/>
        <sz val="11"/>
        <color theme="1"/>
        <rFont val="Calibri"/>
        <family val="2"/>
      </rPr>
      <t>Cuid B: Sonraí Pearsanta</t>
    </r>
  </si>
  <si>
    <r>
      <rPr>
        <b/>
        <sz val="11"/>
        <color theme="1"/>
        <rFont val="Calibri"/>
        <family val="2"/>
      </rPr>
      <t>Cuid A: Sonraí Conartha na Foirne Tacaíochta Teagaisc (TSS)</t>
    </r>
  </si>
  <si>
    <r>
      <rPr>
        <sz val="11"/>
        <color rgb="FFFF0000"/>
        <rFont val="Calibri"/>
        <family val="2"/>
      </rPr>
      <t>Tar éis duit Cuid A a líonadh deimhnítear gur gá an bhileog ama seo a chur isteach le d’íocaíocht a fháil, líon cuid B</t>
    </r>
  </si>
  <si>
    <r>
      <rPr>
        <sz val="11"/>
        <color theme="1"/>
        <rFont val="Calibri"/>
        <family val="2"/>
      </rPr>
      <t>(5) Ainm agus Sloinne</t>
    </r>
  </si>
  <si>
    <r>
      <rPr>
        <sz val="11"/>
        <color theme="1"/>
        <rFont val="Calibri"/>
        <family val="2"/>
      </rPr>
      <t>(6) Uimhir Foirne / Phárolla (Seachas Uimhir Scoláireachta)</t>
    </r>
  </si>
  <si>
    <r>
      <rPr>
        <b/>
        <sz val="11"/>
        <color theme="1"/>
        <rFont val="Calibri"/>
        <family val="2"/>
      </rPr>
      <t xml:space="preserve">Cuid C: Sonraí na hoibre a rinneadh </t>
    </r>
  </si>
  <si>
    <r>
      <rPr>
        <sz val="11"/>
        <color theme="1"/>
        <rFont val="Calibri"/>
        <family val="2"/>
      </rPr>
      <t xml:space="preserve">***NÍOR CHEART IARRATAS AR ÍOCAÍOCHT A CHUR ISTEACH NÍOS MOILLE NÁ AN MHÍ I nDIAIDH NA MÍOSA A nDEARNADH AN OBAIR***  </t>
    </r>
  </si>
  <si>
    <r>
      <rPr>
        <sz val="11"/>
        <color theme="1"/>
        <rFont val="Calibri"/>
        <family val="2"/>
      </rPr>
      <t>I gCuid C - roghnaigh an cineál oibre a bhí ann, cuir isteach an dáta a ndearnadh an obair (dáta amháin ar gach sraith) agus líon na n-uaireanta oibre a rinneadh ar gach dáta. Déanfaidh sé seo do phá i gcuid D a ríomh agus socrófar cad iad na teidlíochtaí leasa shóisialaigh atá agat bunaithe ar na sonraí a chuirtear isteach sa chuid seo.</t>
    </r>
  </si>
  <si>
    <r>
      <rPr>
        <sz val="11"/>
        <color theme="1"/>
        <rFont val="Calibri"/>
        <family val="2"/>
      </rPr>
      <t xml:space="preserve">Tabhair faoi deara: Íocaíocht Teagaisc -  Áirítear leis seo 1 uair an chloig teagaisc &amp; 1 uair an chloig ullmhúcháin. Ná cuir isteach ach na huaireanta teagaisc a rinneadh. </t>
    </r>
  </si>
  <si>
    <r>
      <rPr>
        <sz val="11"/>
        <color theme="1"/>
        <rFont val="Calibri"/>
        <family val="2"/>
      </rPr>
      <t>Tabhair faoi deara: Dualgais Acadúla Ghaolmhara - Más gá Uaireanta Teagaisc a chur isteach, tabhair faoi deara go bhfuil 1 uair an chloig de Dhualgais Acadúla Ghaolmhara san áireamh cheana féin le gach íocaíocht ar uair an chloig theagaisc.</t>
    </r>
  </si>
  <si>
    <r>
      <rPr>
        <sz val="11"/>
        <color theme="1"/>
        <rFont val="Calibri"/>
        <family val="2"/>
      </rPr>
      <t>Tabhair faoi deara: Ceartú Aistí - Ceartú chun críche aiseolais atá i gceist/ní bhaineann le marcanna scrúduithe</t>
    </r>
  </si>
  <si>
    <r>
      <rPr>
        <sz val="11"/>
        <color theme="1"/>
        <rFont val="Calibri"/>
        <family val="2"/>
      </rPr>
      <t>Cód Pá (Don Oifig amháin)</t>
    </r>
  </si>
  <si>
    <r>
      <rPr>
        <sz val="11"/>
        <color theme="1"/>
        <rFont val="Calibri"/>
        <family val="2"/>
      </rPr>
      <t>Cineál na hOibre</t>
    </r>
  </si>
  <si>
    <r>
      <rPr>
        <sz val="11"/>
        <color theme="1"/>
        <rFont val="Calibri"/>
        <family val="2"/>
      </rPr>
      <t>Líon na nUaireanta a Oibríodh an Dáta sin</t>
    </r>
  </si>
  <si>
    <r>
      <rPr>
        <sz val="11"/>
        <color theme="1"/>
        <rFont val="Calibri"/>
        <family val="2"/>
      </rPr>
      <t>Roghnach (Eolas breise do Bhainisteoirí i.e. Cóid na Modúl)</t>
    </r>
  </si>
  <si>
    <r>
      <rPr>
        <sz val="11"/>
        <color theme="1"/>
        <rFont val="Calibri"/>
        <family val="2"/>
      </rPr>
      <t>5. Cuir isteach líon na n-uaireanta (gan téacs)</t>
    </r>
  </si>
  <si>
    <r>
      <rPr>
        <sz val="11"/>
        <color theme="1"/>
        <rFont val="Calibri"/>
        <family val="2"/>
      </rPr>
      <t>Líon iomlán uaireanta a oibríodh</t>
    </r>
  </si>
  <si>
    <r>
      <rPr>
        <b/>
        <sz val="11"/>
        <color theme="1"/>
        <rFont val="Calibri"/>
        <family val="2"/>
      </rPr>
      <t>Cuid D: Eolas Achomair le hAthbhreithniú:</t>
    </r>
  </si>
  <si>
    <r>
      <rPr>
        <sz val="11"/>
        <color theme="1"/>
        <rFont val="Calibri"/>
        <family val="2"/>
      </rPr>
      <t>Ionad Costais</t>
    </r>
  </si>
  <si>
    <r>
      <rPr>
        <sz val="11"/>
        <color theme="1"/>
        <rFont val="Calibri"/>
        <family val="2"/>
      </rPr>
      <t>Ní féidir an chuid seo a leasú. Aistreoidh na sonraí a cuireadh isteach i gcuid A, B &amp; C thuas chuig an gcuid seo lena n-athbhreithniú</t>
    </r>
  </si>
  <si>
    <r>
      <rPr>
        <sz val="11"/>
        <color theme="1"/>
        <rFont val="Calibri"/>
        <family val="2"/>
      </rPr>
      <t>Cód</t>
    </r>
  </si>
  <si>
    <r>
      <rPr>
        <sz val="11"/>
        <color theme="1"/>
        <rFont val="Calibri"/>
        <family val="2"/>
      </rPr>
      <t>Ráta san Uair</t>
    </r>
  </si>
  <si>
    <r>
      <rPr>
        <sz val="11"/>
        <color theme="1"/>
        <rFont val="Calibri"/>
        <family val="2"/>
      </rPr>
      <t>Luach (Euro)</t>
    </r>
  </si>
  <si>
    <r>
      <rPr>
        <sz val="11"/>
        <color theme="1"/>
        <rFont val="Calibri"/>
        <family val="2"/>
      </rPr>
      <t>Íocaíocht Teagaisc</t>
    </r>
  </si>
  <si>
    <r>
      <rPr>
        <sz val="11"/>
        <color theme="1"/>
        <rFont val="Calibri"/>
        <family val="2"/>
      </rPr>
      <t>Íocaíocht as Rang Teagaisc</t>
    </r>
  </si>
  <si>
    <r>
      <rPr>
        <sz val="11"/>
        <color theme="1"/>
        <rFont val="Calibri"/>
        <family val="2"/>
      </rPr>
      <t>Íocaíochtaí as Taispeántas Saotharlainne</t>
    </r>
  </si>
  <si>
    <r>
      <rPr>
        <sz val="11"/>
        <color theme="1"/>
        <rFont val="Calibri"/>
        <family val="2"/>
      </rPr>
      <t>Taispeántóirí Fochéime</t>
    </r>
  </si>
  <si>
    <r>
      <rPr>
        <sz val="11"/>
        <color theme="1"/>
        <rFont val="Calibri"/>
        <family val="2"/>
      </rPr>
      <t>Ceartú Aistí</t>
    </r>
  </si>
  <si>
    <r>
      <rPr>
        <sz val="11"/>
        <color theme="1"/>
        <rFont val="Calibri"/>
        <family val="2"/>
      </rPr>
      <t>Iomlán</t>
    </r>
  </si>
  <si>
    <r>
      <rPr>
        <sz val="11"/>
        <color theme="1"/>
        <rFont val="Calibri"/>
        <family val="2"/>
      </rPr>
      <t>Teidlíocht ar Phá Saoire Bliantúla na bhFostaithe Páirtaimseartha (8%)</t>
    </r>
  </si>
  <si>
    <r>
      <rPr>
        <sz val="11"/>
        <color theme="1"/>
        <rFont val="Calibri"/>
        <family val="2"/>
      </rPr>
      <t>Móriomlán</t>
    </r>
  </si>
  <si>
    <r>
      <rPr>
        <b/>
        <sz val="11"/>
        <color theme="1"/>
        <rFont val="Calibri"/>
        <family val="2"/>
      </rPr>
      <t>Cuid E: Teidlíocht Saoire Poiblí na bhFostaithe Páirtaimseartha</t>
    </r>
  </si>
  <si>
    <r>
      <rPr>
        <sz val="11"/>
        <color theme="1"/>
        <rFont val="Calibri"/>
        <family val="2"/>
      </rPr>
      <t xml:space="preserve">Ní mór do shínitheoir údaraithe na bileoige ama seo a chinntiú go bhfuil pá laethanta saoire poiblí san áireamh i gcás fostaithe páirtaimseartha más infheidhme. </t>
    </r>
  </si>
  <si>
    <r>
      <rPr>
        <sz val="11"/>
        <color theme="1"/>
        <rFont val="Calibri"/>
        <family val="2"/>
      </rPr>
      <t xml:space="preserve">Féach na Treoracha leis an bhFoirm a Líonadh má tá cúnamh uait leis an íocaíocht cheart a ríomh </t>
    </r>
  </si>
  <si>
    <r>
      <rPr>
        <sz val="11"/>
        <color theme="1"/>
        <rFont val="Calibri"/>
        <family val="2"/>
      </rPr>
      <t>Roghnaigh an Lá Saoire Poiblí a bhfuil íocaíocht ag dul as</t>
    </r>
  </si>
  <si>
    <r>
      <rPr>
        <sz val="11"/>
        <color theme="1"/>
        <rFont val="Calibri"/>
        <family val="2"/>
      </rPr>
      <t>Pá Laethanta Saoire Poiblí (má táthar ina theideal)</t>
    </r>
  </si>
  <si>
    <r>
      <rPr>
        <b/>
        <sz val="11"/>
        <color theme="1"/>
        <rFont val="Calibri"/>
        <family val="2"/>
      </rPr>
      <t>Cuid F: Údarú - Líon an chuid seo &amp; cinntigh go bhfuil an bhileog ama próiseáilte mar is ceart</t>
    </r>
  </si>
  <si>
    <r>
      <rPr>
        <sz val="11"/>
        <color theme="1"/>
        <rFont val="Calibri"/>
        <family val="2"/>
      </rPr>
      <t xml:space="preserve">Ní mheasfar go mbeidh an bhileog ama ceadaithe mura mbeidh cuid F líonta agus mura seoltar an bhileog ama ó rphost an tsealbhóra Buiséid / an toscaire údaraithe (ní ghlacfar le seoladh rphoist ginearálta). </t>
    </r>
  </si>
  <si>
    <r>
      <rPr>
        <sz val="11"/>
        <color theme="1"/>
        <rFont val="Calibri"/>
        <family val="2"/>
      </rPr>
      <t>Ceadú faoi dhó: Ná seol an bhileog ama seo ar rphost níos mó ná uair amháin mura ndiúltaíonn an Bureau an bhunbhileog ama agus go bhfuil leasuithe le déanamh uirthi. 
Is faoi na húdaraitheoirí a chinntiú nach ndéanfar an íocaíocht faoi dhó.</t>
    </r>
  </si>
  <si>
    <r>
      <rPr>
        <b/>
        <i/>
        <u/>
        <sz val="11"/>
        <color theme="1"/>
        <rFont val="Calibri"/>
        <family val="2"/>
      </rPr>
      <t>Ceadaím an bhileog ama seo agus dearbhaím an méid seo a leanas:</t>
    </r>
  </si>
  <si>
    <r>
      <rPr>
        <sz val="11"/>
        <color theme="1"/>
        <rFont val="Calibri"/>
        <family val="2"/>
      </rPr>
      <t xml:space="preserve">Tá Conradh do na huaireanta agus na dátaí a liostaítear thuas curtha chuig an Oifig AD agus fuarthas rphost ón oifig AD chun a dhearbhú gur bileoga ama seachas tuarastal míosúil an próiseas íocaíochta a bheidh ann. Seiceáil an comhfhreagras seo mar go bhfuil an modh íocaíochta luaite go soiléir ann.        </t>
    </r>
  </si>
  <si>
    <r>
      <rPr>
        <sz val="11"/>
        <color theme="1"/>
        <rFont val="Calibri"/>
        <family val="2"/>
      </rPr>
      <t>Ainm Shealbhóir an Bhuiséid</t>
    </r>
  </si>
  <si>
    <r>
      <rPr>
        <sz val="11"/>
        <color theme="1"/>
        <rFont val="Calibri"/>
        <family val="2"/>
      </rPr>
      <t>Ainm an Údaraitheora don bhileog ama murab é/í sealbhóir an bhuiséid é/í</t>
    </r>
  </si>
  <si>
    <r>
      <rPr>
        <sz val="11"/>
        <color theme="1"/>
        <rFont val="Calibri"/>
        <family val="2"/>
      </rPr>
      <t>Dáta Údaraithe</t>
    </r>
  </si>
  <si>
    <r>
      <rPr>
        <sz val="11"/>
        <color theme="1"/>
        <rFont val="Calibri"/>
        <family val="2"/>
      </rPr>
      <t xml:space="preserve">Sealbhóir Buiséid/Údaraitheoir: Seol an bhileog ama seo lena phróiseáil chuig </t>
    </r>
  </si>
  <si>
    <r>
      <rPr>
        <b/>
        <sz val="11"/>
        <color theme="1"/>
        <rFont val="Calibri"/>
        <family val="2"/>
      </rPr>
      <t>Treoracha leis an bhFoirm a Líonadh</t>
    </r>
  </si>
  <si>
    <r>
      <rPr>
        <b/>
        <sz val="11"/>
        <color rgb="FFC00000"/>
        <rFont val="Calibri"/>
        <family val="2"/>
      </rPr>
      <t>Polasaí maidir le Foireann Teagaisc a íoctar de réir na hUaire a fhostú</t>
    </r>
  </si>
  <si>
    <r>
      <rPr>
        <b/>
        <sz val="11"/>
        <color rgb="FFC00000"/>
        <rFont val="Calibri"/>
        <family val="2"/>
      </rPr>
      <t>Seicliosta don fhostaí/éilitheoir (Cuid A go Cuid C)</t>
    </r>
  </si>
  <si>
    <r>
      <rPr>
        <b/>
        <i/>
        <sz val="11"/>
        <color rgb="FF4472C4" tint="-0.249977111117893"/>
        <rFont val="Calibri"/>
        <family val="2"/>
      </rPr>
      <t>Tá bailíochtuithe socraithe ar an bhfoirm, mar sin má fhaigheann tú teachtaireacht earráide ciallaíonn sin go bhfuil earráidí ann agus ba cheart go gcabhródh an teachtaireacht a thagann aníos leat an fhadhb a réiteach</t>
    </r>
  </si>
  <si>
    <r>
      <rPr>
        <b/>
        <i/>
        <sz val="11"/>
        <color rgb="FF4472C4" tint="-0.249977111117893"/>
        <rFont val="Calibri"/>
        <family val="2"/>
      </rPr>
      <t>Gheobhaidh tú amach sa chuid seo an é seo an próiseas íocaíochta ceart agus tabharfar soiléiriú ann ar an bpróiseas ceart</t>
    </r>
  </si>
  <si>
    <r>
      <rPr>
        <b/>
        <sz val="11"/>
        <color rgb="FF000000"/>
        <rFont val="Calibri"/>
        <family val="2"/>
      </rPr>
      <t xml:space="preserve">(1) &amp; (2) </t>
    </r>
    <r>
      <rPr>
        <sz val="11"/>
        <color rgb="FF000000"/>
        <rFont val="Calibri"/>
        <family val="2"/>
      </rPr>
      <t>- Ní mór conradh ceadaithe a chur chuig an Oifig AD sula gcuirtear tús leis an bhfostaíocht. Bíodh dáta na hoibre, na huaireanta agus an costionad atá luaite ar an mbileog ama ag teacht leis na sonraí conartha a cuireadh chuig an Oifig AD.</t>
    </r>
  </si>
  <si>
    <r>
      <rPr>
        <sz val="11"/>
        <color rgb="FF000000"/>
        <rFont val="Calibri"/>
        <family val="2"/>
      </rPr>
      <t>(</t>
    </r>
    <r>
      <rPr>
        <b/>
        <sz val="11"/>
        <color rgb="FF000000"/>
        <rFont val="Calibri"/>
        <family val="2"/>
      </rPr>
      <t>3) Ar íocadh thú ar ráta na foirne teagaisc a íoctar de réir na huaire ar feadh dhá bhliain nó níos faide ná sin?</t>
    </r>
    <r>
      <rPr>
        <sz val="11"/>
        <color rgb="FF000000"/>
        <rFont val="Calibri"/>
        <family val="2"/>
      </rPr>
      <t xml:space="preserve"> </t>
    </r>
    <r>
      <rPr>
        <sz val="11"/>
        <color rgb="FF000000"/>
        <rFont val="Calibri"/>
        <family val="2"/>
      </rPr>
      <t xml:space="preserve"> Féach an míniú ar an mbileog oibre faoi “Eolas faoin ráta”. </t>
    </r>
    <r>
      <rPr>
        <sz val="11"/>
        <color rgb="FFFF0000"/>
        <rFont val="Calibri"/>
        <family val="2"/>
      </rPr>
      <t>Is é an freagra a roghnaíonn tú ar an gceist seo a chinnfidh an ráta in aghaidh na huaire a gheobhaidh tú i gcuid C thíos agus caithfidh sé a bheith mar an gcéanna leis an ráta a aontaíodh i do chonradh. Ní mór duit do chonradh a sheiceáil lena chinntiú gurb é an ráta céanna é.</t>
    </r>
  </si>
  <si>
    <r>
      <rPr>
        <b/>
        <i/>
        <sz val="11"/>
        <color rgb="FF4472C4" tint="-0.249977111117893"/>
        <rFont val="Calibri"/>
        <family val="2"/>
      </rPr>
      <t>Ní mór 1-3 a líonadh ina n-iomláine ionas gur féidir leis an eolas achomair i gCuid D an íocaíocht a áireamh</t>
    </r>
  </si>
  <si>
    <r>
      <rPr>
        <b/>
        <sz val="11"/>
        <color rgb="FF000000"/>
        <rFont val="Calibri"/>
        <family val="2"/>
      </rPr>
      <t xml:space="preserve">(1) </t>
    </r>
    <r>
      <rPr>
        <b/>
        <u/>
        <sz val="11"/>
        <color rgb="FF000000"/>
        <rFont val="Calibri"/>
        <family val="2"/>
      </rPr>
      <t xml:space="preserve">Cineál na hOibre: </t>
    </r>
    <r>
      <rPr>
        <sz val="11"/>
        <color rgb="FF000000"/>
        <rFont val="Calibri"/>
        <family val="2"/>
      </rPr>
      <t>Ní mór duit an cineál cuí oibre ar a n-íocfar thú a roghnú ón liosta anuas. Ná húsáid an fhoirm seo mura bhfuil cineál na hoibre ar an liosta.</t>
    </r>
  </si>
  <si>
    <r>
      <rPr>
        <b/>
        <u/>
        <sz val="11"/>
        <color rgb="FF000000"/>
        <rFont val="Calibri"/>
        <family val="2"/>
      </rPr>
      <t>(2) Dáta na hoibre (Cuir dáta amháin isteach - SEACHAS RÉIMSE DÁTAÍ):</t>
    </r>
    <r>
      <rPr>
        <sz val="11"/>
        <color rgb="FF000000"/>
        <rFont val="Calibri"/>
        <family val="2"/>
      </rPr>
      <t xml:space="preserve"> Ní mór dáta amháin a chur isteach ar gach líne le cinntiú go bhfaighidh an t-éilitheoir na seachtainí ÁSPC a bhfuil sé/sí ina dteideal chun críche sochair leasa shóisialaigh (féach an nasc ÁSPC thíos)</t>
    </r>
  </si>
  <si>
    <r>
      <rPr>
        <u/>
        <sz val="11"/>
        <color rgb="FF0563C1"/>
        <rFont val="Calibri"/>
        <family val="2"/>
      </rPr>
      <t>http://www.welfare.ie/en/Pages/PRSI---Pay-Related-Social-Insurance---Contributions-and-Clas.aspx</t>
    </r>
  </si>
  <si>
    <r>
      <rPr>
        <b/>
        <u/>
        <sz val="11"/>
        <color rgb="FF000000"/>
        <rFont val="Calibri"/>
        <family val="2"/>
      </rPr>
      <t xml:space="preserve">(3) </t>
    </r>
    <r>
      <rPr>
        <b/>
        <u/>
        <sz val="11"/>
        <color rgb="FF000000"/>
        <rFont val="Calibri"/>
        <family val="2"/>
      </rPr>
      <t>Líon na n-uaireanta a oibríodh an dáta sin:</t>
    </r>
    <r>
      <rPr>
        <sz val="11"/>
        <color rgb="FF000000"/>
        <rFont val="Calibri"/>
        <family val="2"/>
      </rPr>
      <t xml:space="preserve"> Cuir isteach líon na n-uaireanta a oibríodh ar gach dáta. Ní féidir le líon iomlán na n-uaireanta a bhfuil éileamh á dhéanamh ina leith líon na n-uaireanta sa chonradh sínithe a cuireadh ar fáil don Oifig AD a shárú</t>
    </r>
  </si>
  <si>
    <r>
      <rPr>
        <b/>
        <i/>
        <u/>
        <sz val="11"/>
        <color rgb="FFFF0000"/>
        <rFont val="Calibri"/>
        <family val="2"/>
      </rPr>
      <t>Cuid D: Eolas Achomair: le hAthbhreithniú</t>
    </r>
    <r>
      <rPr>
        <b/>
        <i/>
        <sz val="11"/>
        <color theme="1"/>
        <rFont val="Calibri"/>
        <family val="2"/>
      </rPr>
      <t>(Athbhreithnigh ach Ná Leasaigh an Chuid Seo)</t>
    </r>
  </si>
  <si>
    <r>
      <rPr>
        <sz val="11"/>
        <color rgb="FF000000"/>
        <rFont val="Calibri"/>
        <family val="2"/>
      </rPr>
      <t xml:space="preserve">Nuair atá Cuid A, B &amp; C líonta, déanfar nasc uathoibríoch idir an t-eolas seo agus an t-eolas achomair agus taispeánfar cén íocaíocht atá dlite duit, an teidlíocht saoire reachtúil 8% san áireamh. </t>
    </r>
  </si>
  <si>
    <r>
      <rPr>
        <b/>
        <u/>
        <sz val="11"/>
        <color rgb="FF000000"/>
        <rFont val="Calibri"/>
        <family val="2"/>
      </rPr>
      <t>Ní mór duit an t-eolas seo a leanas a sheiceáil le cinntiú go bhfuil sé i gceart agus réidh le faomhadh:</t>
    </r>
  </si>
  <si>
    <r>
      <rPr>
        <sz val="11"/>
        <color rgb="FF000000"/>
        <rFont val="Calibri"/>
        <family val="2"/>
      </rPr>
      <t>Caithfidh cineál na hoibre a bheith ag teacht le Cuid B</t>
    </r>
  </si>
  <si>
    <r>
      <rPr>
        <sz val="11"/>
        <color rgb="FF000000"/>
        <rFont val="Calibri"/>
        <family val="2"/>
      </rPr>
      <t>Ba cheart go mbeadh an ráta ag teacht le do chonradh TSS a cuireadh ar fáil don Oifig AD</t>
    </r>
  </si>
  <si>
    <r>
      <rPr>
        <sz val="11"/>
        <color rgb="FF000000"/>
        <rFont val="Calibri"/>
        <family val="2"/>
      </rPr>
      <t>Ní mór don líon iomlán uaireanta a oibríodh a bheith mar a chéile le Cuid B</t>
    </r>
  </si>
  <si>
    <r>
      <rPr>
        <sz val="11"/>
        <color rgb="FF000000"/>
        <rFont val="Calibri"/>
        <family val="2"/>
      </rPr>
      <t>Seiceáil an Luach a áiríodh agus seiceáil an teidlíocht pá saoire</t>
    </r>
  </si>
  <si>
    <r>
      <rPr>
        <b/>
        <i/>
        <sz val="11"/>
        <color rgb="FFFF0000"/>
        <rFont val="Calibri"/>
        <family val="2"/>
      </rPr>
      <t>Má tá rud éigin mícheart, leasaigh Cuid A nó C más ceann acu is cúis leis an earráid i gCuid D</t>
    </r>
  </si>
  <si>
    <r>
      <rPr>
        <b/>
        <i/>
        <u/>
        <sz val="11"/>
        <color rgb="FFFF0000"/>
        <rFont val="Calibri"/>
        <family val="2"/>
      </rPr>
      <t>An chéim dheiridh don Éilitheoir:</t>
    </r>
  </si>
  <si>
    <r>
      <rPr>
        <sz val="11"/>
        <rFont val="Calibri"/>
        <family val="2"/>
      </rPr>
      <t>Ar deireadh, seol an bhileog ama seo ar rphost chuig do bhainisteoir líne / ceadaitheoir sa scoil a dhearbhóidh d’iarratas ar íocaíocht. Caithfear é seo a dhéanamh ar rphost.</t>
    </r>
  </si>
  <si>
    <r>
      <rPr>
        <b/>
        <sz val="11"/>
        <color rgb="FFC00000"/>
        <rFont val="Calibri"/>
        <family val="2"/>
      </rPr>
      <t xml:space="preserve">Seicliosta d’údaraitheoir/do cheadaitheoir na bileoige ama (Cuid F) </t>
    </r>
  </si>
  <si>
    <r>
      <rPr>
        <sz val="11"/>
        <rFont val="Calibri"/>
        <family val="2"/>
      </rPr>
      <t>1. Seiceáil go bhfuil Codanna A - C líonta mar is ceart</t>
    </r>
  </si>
  <si>
    <r>
      <rPr>
        <sz val="11"/>
        <rFont val="Calibri"/>
        <family val="2"/>
      </rPr>
      <t>2. Cinntigh nach dtéann líon iomlán na n-uaireanta a ndéantar éileamh orthu i gcás gach fostaí thar líon iomlán na n-uaireanta atá luaite ina gconradh.</t>
    </r>
  </si>
  <si>
    <r>
      <rPr>
        <sz val="11"/>
        <rFont val="Calibri"/>
        <family val="2"/>
      </rPr>
      <t xml:space="preserve">3. Ní mór don chostionad atá luaite ar an mbileog ama a bheith ag teacht leis an gconradh a cuireadh chuig an Oifig AD. </t>
    </r>
  </si>
  <si>
    <r>
      <rPr>
        <sz val="11"/>
        <rFont val="Calibri"/>
        <family val="2"/>
      </rPr>
      <t>4. Líon cuid F</t>
    </r>
  </si>
  <si>
    <r>
      <rPr>
        <b/>
        <u/>
        <sz val="11"/>
        <color rgb="FF000000"/>
        <rFont val="Calibri"/>
        <family val="2"/>
      </rPr>
      <t>Fadhbanna aitheanta agus Eolas do Shealbhóir/d’Údaraitheoir an Bhuiséid:</t>
    </r>
  </si>
  <si>
    <r>
      <rPr>
        <sz val="11"/>
        <rFont val="Calibri"/>
        <family val="2"/>
      </rPr>
      <t>Cinntigh nach seolfar an bhileog ama ach aon uair amháin chuig an Bureau le cinntiú nach ndéanfar íocaíocht faoi dhó leis an bhfostaí. Meastar gur ionann aon rphost a chuirtear chuig an Bureau agus rphost ina bhfuil íocaíocht á ceadú.</t>
    </r>
  </si>
  <si>
    <r>
      <rPr>
        <sz val="11"/>
        <rFont val="Calibri"/>
        <family val="2"/>
      </rPr>
      <t>Mar gheall ar fhadhbanna nuair atá an iomarca bileoga ama i gceangal le rphost amháin ní féidir glacadh ach le huasmhéid 3 bhileog ama ar rphost amháin le faomhadh.</t>
    </r>
  </si>
  <si>
    <r>
      <rPr>
        <sz val="11"/>
        <color rgb="FF000000"/>
        <rFont val="Calibri"/>
        <family val="2"/>
      </rPr>
      <t>Tá cúnamh le fáil ar láithreán gréasáin na hOifige AD maidir leis an bpróiseas earcaíochta.</t>
    </r>
  </si>
  <si>
    <r>
      <rPr>
        <u/>
        <sz val="11"/>
        <color rgb="FF0563C1"/>
        <rFont val="Calibri"/>
        <family val="2"/>
      </rPr>
      <t>Próiseas Earcaíochta na Foirne Tacaíochta Teagaisc</t>
    </r>
  </si>
  <si>
    <r>
      <rPr>
        <b/>
        <sz val="11"/>
        <color rgb="FFC00000"/>
        <rFont val="Calibri"/>
        <family val="2"/>
      </rPr>
      <t xml:space="preserve">Teidlíocht Saoire Bliantúla/Saoire Poiblí na bhfostaithe páirtaimseartha </t>
    </r>
  </si>
  <si>
    <r>
      <rPr>
        <sz val="11"/>
        <color rgb="FF000000"/>
        <rFont val="Calibri"/>
        <family val="2"/>
      </rPr>
      <t>Bí cinnte go bhfuil pá saoire bliantúla / saoire poiblí san áireamh as féin ar an mbileog ama, nuair is cuí. Tá sé de dhualgas ar an sínitheoir údaraithe taifid oiriúnacha a choinneáil maidir le saoire bhliantúil / saoire phoiblí.</t>
    </r>
  </si>
  <si>
    <r>
      <rPr>
        <b/>
        <sz val="11"/>
        <color rgb="FF000000"/>
        <rFont val="Calibri"/>
        <family val="2"/>
      </rPr>
      <t>Teidlíocht Saoire Bliantúla na bhFostaithe Páirtaimseartha</t>
    </r>
  </si>
  <si>
    <r>
      <rPr>
        <b/>
        <sz val="11"/>
        <color rgb="FF000000"/>
        <rFont val="Calibri"/>
        <family val="2"/>
      </rPr>
      <t>Teidlíocht Saoire Bliantúla na bhFostaithe Páirtaimseartha (Cuid E)</t>
    </r>
  </si>
  <si>
    <r>
      <rPr>
        <sz val="11"/>
        <color rgb="FF000000"/>
        <rFont val="Calibri"/>
        <family val="2"/>
      </rPr>
      <t>Tá Fostaithe Páirtaimseartha i dteideal íocaíochta as lá saoire poiblí má chomhlíonann siad coinníoll uimhir 1 agus ceann de choinníollacha uimhir 2 go 4:</t>
    </r>
  </si>
  <si>
    <r>
      <rPr>
        <sz val="11"/>
        <color rgb="FF000000"/>
        <rFont val="Calibri"/>
        <family val="2"/>
      </rPr>
      <t>2. Má bhíonn an gnó dúnta ar an lá saoire poiblí agus más lá é a mbeadh an fostaí ag obair de ghnáth, faigheann siad a ngnáthphá lae.</t>
    </r>
  </si>
  <si>
    <r>
      <rPr>
        <sz val="11"/>
        <color rgb="FF000000"/>
        <rFont val="Calibri"/>
        <family val="2"/>
      </rPr>
      <t>3. Má bhíonn an gnó oscailte agus má bhíonn an fostaí ag obair, tá sé/sí i dteideal am saor le pá nó pá lae breise. Is é an lá breise pá an méid a íocadh as na gnáthuaireanta laethúla ba dheireanaí a oibríodh roimh an lá saoire poiblí.</t>
    </r>
  </si>
  <si>
    <r>
      <rPr>
        <sz val="11"/>
        <color theme="1"/>
        <rFont val="Calibri"/>
        <family val="2"/>
      </rPr>
      <t>4. Mura bhfuil fostaí in ainm a bheith ag obair an lá sin, íocfar aon chúigiú cuid dá p(h)á seachtaine leis/léi. i.e. Má íoctar duine as 10 n-uair an chloig sa tseachtain - is é an pá don lá saoire poiblí ná 2 uair x an ráta in aghaidh na huaire</t>
    </r>
  </si>
  <si>
    <r>
      <rPr>
        <sz val="11"/>
        <color theme="1"/>
        <rFont val="Calibri"/>
        <family val="2"/>
      </rPr>
      <t>Tabhair faoi deara: Má oibríonn siad go lánaimseartha an mhí chéanna a mbíonn siad ag teagasc go páirtaimseartha, níl siad i dteideal pá saoire bliantúla de 8% agus pá lae saoire poiblí don tréimhse seo ó tharla go mbíonn a dteidlíocht iomlán faighte acu ar a gconradh lánaimseartha.</t>
    </r>
  </si>
  <si>
    <r>
      <rPr>
        <b/>
        <sz val="11"/>
        <color rgb="FFC00000"/>
        <rFont val="Calibri"/>
        <family val="2"/>
      </rPr>
      <t>FIOSRUITHE</t>
    </r>
  </si>
  <si>
    <r>
      <rPr>
        <b/>
        <sz val="11"/>
        <color rgb="FFFF0000"/>
        <rFont val="Calibri"/>
        <family val="2"/>
      </rPr>
      <t>Fiosruithe ginearálta:</t>
    </r>
    <r>
      <rPr>
        <sz val="11"/>
        <color theme="1"/>
        <rFont val="Calibri"/>
        <family val="2"/>
      </rPr>
      <t xml:space="preserve"> Ba cheart go mbeadh freagraí le fáil ar fhiosruithe ginearálta ar láithreán gréasáin na hOifige AD ach má bhíonn fiosruithe níos sainiúla agat féach thíos:-</t>
    </r>
  </si>
  <si>
    <r>
      <rPr>
        <b/>
        <u/>
        <sz val="11"/>
        <color theme="1"/>
        <rFont val="Calibri"/>
        <family val="2"/>
      </rPr>
      <t>Íocaíocht Teagaisc</t>
    </r>
  </si>
  <si>
    <r>
      <rPr>
        <b/>
        <u/>
        <sz val="11"/>
        <color theme="1"/>
        <rFont val="Calibri"/>
        <family val="2"/>
      </rPr>
      <t>Íocaíocht as Rang Teagaisc</t>
    </r>
  </si>
  <si>
    <r>
      <rPr>
        <b/>
        <u/>
        <sz val="11"/>
        <color theme="1"/>
        <rFont val="Calibri"/>
        <family val="2"/>
      </rPr>
      <t>Íocaíochtaí as Taispeántas Saotharlainne</t>
    </r>
  </si>
  <si>
    <r>
      <rPr>
        <b/>
        <u/>
        <sz val="11"/>
        <color theme="1"/>
        <rFont val="Calibri"/>
        <family val="2"/>
      </rPr>
      <t>Tabhair faoi deara: Ceartú Aistí chun críche aiseolais/ní bhaineann le marcanna scrúduithe</t>
    </r>
  </si>
  <si>
    <r>
      <rPr>
        <b/>
        <sz val="11"/>
        <color theme="1"/>
        <rFont val="Calibri"/>
        <family val="2"/>
      </rPr>
      <t>Eolas faoin Ráta</t>
    </r>
  </si>
  <si>
    <r>
      <rPr>
        <sz val="11"/>
        <color theme="1"/>
        <rFont val="Calibri"/>
        <family val="2"/>
      </rPr>
      <t>Ar íocadh thú ar an ráta de réir na huaire atá ag an bhfoireann teagaisc ar feadh níos mó ná 2 bhliain?</t>
    </r>
  </si>
  <si>
    <r>
      <rPr>
        <sz val="11"/>
        <color theme="1"/>
        <rFont val="Calibri"/>
        <family val="2"/>
      </rPr>
      <t>I bhfeidhm ó:</t>
    </r>
  </si>
  <si>
    <r>
      <rPr>
        <sz val="11"/>
        <color theme="1"/>
        <rFont val="Calibri"/>
        <family val="2"/>
      </rPr>
      <t>1 Feabhra 2022</t>
    </r>
  </si>
  <si>
    <r>
      <rPr>
        <sz val="11"/>
        <color theme="1"/>
        <rFont val="Calibri"/>
        <family val="2"/>
      </rPr>
      <t>1 Deireadh Fómhair 2021</t>
    </r>
  </si>
  <si>
    <r>
      <rPr>
        <sz val="11"/>
        <color theme="1"/>
        <rFont val="Calibri"/>
        <family val="2"/>
      </rPr>
      <t>1 Deireadh Fómhair 2020</t>
    </r>
  </si>
  <si>
    <r>
      <rPr>
        <sz val="11"/>
        <color theme="1"/>
        <rFont val="Calibri"/>
        <family val="2"/>
      </rPr>
      <t>1 Eanáir 2020</t>
    </r>
  </si>
  <si>
    <r>
      <rPr>
        <sz val="11"/>
        <color theme="1"/>
        <rFont val="Calibri"/>
        <family val="2"/>
      </rPr>
      <t>1 Meán Fómhair 2019</t>
    </r>
  </si>
  <si>
    <r>
      <rPr>
        <sz val="11"/>
        <color theme="1"/>
        <rFont val="Calibri"/>
        <family val="2"/>
      </rPr>
      <t>1 Eanáir 2019</t>
    </r>
  </si>
  <si>
    <r>
      <rPr>
        <sz val="11"/>
        <color theme="1"/>
        <rFont val="Calibri"/>
        <family val="2"/>
      </rPr>
      <t>Níl ach pointe amháin ar an scála mar go bhfuil sé bunaithe ar an ráta íosphá</t>
    </r>
  </si>
  <si>
    <r>
      <rPr>
        <sz val="11"/>
        <color theme="1"/>
        <rFont val="Calibri"/>
        <family val="2"/>
      </rPr>
      <t>Ráta an 1 Eanáir 2021</t>
    </r>
  </si>
  <si>
    <r>
      <rPr>
        <sz val="11"/>
        <color theme="1"/>
        <rFont val="Calibri"/>
        <family val="2"/>
      </rPr>
      <t>Ráta an 1 Eanáir 2022</t>
    </r>
  </si>
  <si>
    <r>
      <rPr>
        <b/>
        <u/>
        <sz val="11"/>
        <color rgb="FFED7D31" tint="-0.249977111117893"/>
        <rFont val="Calibri"/>
        <family val="2"/>
      </rPr>
      <t>Eolas maidir le dhá phointe ar an scála tuarastail don fhoireann teagaisc a íoctar de réir na huaire</t>
    </r>
  </si>
  <si>
    <r>
      <rPr>
        <sz val="11"/>
        <color theme="1"/>
        <rFont val="Calibri"/>
        <family val="2"/>
      </rPr>
      <t xml:space="preserve">Tá dhá phointe ar an scála tuarastail don fhoireann teagaisc a íoctar de réir na huaire. Tosóidh gach comhalta foirne ar an gcéad phointe agus bogfaidh siad chuig an dara pointe nuair a bheidh dhá bhliain seirbhíse curtha i gcrích acu ar an gcéad phointe. </t>
    </r>
  </si>
  <si>
    <r>
      <rPr>
        <b/>
        <sz val="11"/>
        <color theme="1"/>
        <rFont val="Calibri"/>
        <family val="2"/>
      </rPr>
      <t>Eolas breise:-</t>
    </r>
  </si>
  <si>
    <r>
      <rPr>
        <sz val="11"/>
        <color theme="1"/>
        <rFont val="Calibri"/>
        <family val="2"/>
      </rPr>
      <t xml:space="preserve">3. Ó thús an tríú bliain ar aghaidh íocfar as an obair ar fad ar an dara pointe den scála, an pointe is airde. </t>
    </r>
  </si>
  <si>
    <t>English / Béarla</t>
  </si>
  <si>
    <t>Bhí -  Fostaithe go Lánaimseartha sa tréimhse a ndearna mé an obair a ndearnadh éileamh ina leith i gCuid C 
(Níl i dteideal pá saoire bliantúla)</t>
  </si>
  <si>
    <t>Not Entitled to Public Holiday Pay</t>
  </si>
  <si>
    <t>Níl i dteideal pá saoire poiblí</t>
  </si>
  <si>
    <t>[        Enter Name Here       ]</t>
  </si>
  <si>
    <t>[        Cuir ainm anseo       ]</t>
  </si>
  <si>
    <t>Roghnaigh Lá Saoire Poiblí ón liosta anuas</t>
  </si>
  <si>
    <t>Naisc úsáideacha do bhainisteoirí</t>
  </si>
  <si>
    <t>Uimhir Phárolla</t>
  </si>
  <si>
    <t>Cinntigh go bhfuil an uimhir cheart ar an bhfoirm seo mar úsáidtear í le d’íocaíocht a phróiseáil.</t>
  </si>
  <si>
    <t>Tá an Uimhir Phárolla mícheart</t>
  </si>
  <si>
    <t>Bíodh 6 dhigit inti agus cinntigh go bhfuil an uimhir ceart.</t>
  </si>
  <si>
    <t>Ná cuir aon rud anseo</t>
  </si>
  <si>
    <t>Má líonadh cuid A agus B i gceart, téigh chuig Cineál na hOibre agus roghnaigh ón liosta anuas.</t>
  </si>
  <si>
    <t>Roghnaigh Cineál na hOibre</t>
  </si>
  <si>
    <t>Cineál na hOibre Neamhbhailí</t>
  </si>
  <si>
    <t>Ní féidir leat ach Catagóir ‘Cineál na hOibre’ a roghnú ón Liosta Anuas.</t>
  </si>
  <si>
    <t xml:space="preserve">Cuir isteach na dátaí beachta do na huaireanta oibre a rinne tú. </t>
  </si>
  <si>
    <t>Enter Date</t>
  </si>
  <si>
    <t>Cuir isteach Dáta</t>
  </si>
  <si>
    <t>Socrófar leis an eolas seo cad iad na ranníocaíochtaí ÁSPC atá le déanamh agat do shochair Leasa Shóisialaigh.</t>
  </si>
  <si>
    <t>Ná cuir isteach raon dátaí</t>
  </si>
  <si>
    <t>Ná cuir isteach dátaí amach anseo</t>
  </si>
  <si>
    <t>Earráid</t>
  </si>
  <si>
    <t>1. Formáid an Dáta LL-MMM-BB</t>
  </si>
  <si>
    <t>2. Ní féidir dátaí amach anseo a chur isteach le haghaidh íocaíochta.</t>
  </si>
  <si>
    <t>Cuir isteach líon na n-uaireanta a oibríodh</t>
  </si>
  <si>
    <t>Ná cuir isteach ach uimhir (ná cuir aon téacs isteach) i.e. 4</t>
  </si>
  <si>
    <t xml:space="preserve">Earráid: </t>
  </si>
  <si>
    <t>***Ceartaigh an méid seo a leanas***</t>
  </si>
  <si>
    <t>1. Líon Cuid A + B</t>
  </si>
  <si>
    <t>2. Roghnaigh Cineál na hOibre</t>
  </si>
  <si>
    <t>4. Ní féidir &gt;12 uair an chloig a chur isteach ar aon dáta amháin.</t>
  </si>
  <si>
    <t>3. Cuir isteach dáta na hoibre</t>
  </si>
  <si>
    <t>After completing Section A + B: select Type of Work from Drop Down list here</t>
  </si>
  <si>
    <t xml:space="preserve">Tar éis duit Cuid A + B a líonadh: roghnaigh Cineál na hOibre ón liosta anuas anseo </t>
  </si>
  <si>
    <t>Níl an Fhoireann Lánaimseartha ina theideal</t>
  </si>
  <si>
    <t>Níl an Fhoireann Lánaimseartha i dteideal pá saoire bliantúla mar go bhfaigheann siad an méid saoire atá ag dul dóibh lena gconradh lánaimseartha</t>
  </si>
  <si>
    <t>Cuir luach isteach anseo más infheidhme</t>
  </si>
  <si>
    <t>Láithreán gréasáin AD</t>
  </si>
  <si>
    <t>Láithreán gréasáin párolla</t>
  </si>
  <si>
    <t xml:space="preserve">Rate - (Point 2 of the scale) </t>
  </si>
  <si>
    <t>Cineál na hOibre</t>
  </si>
  <si>
    <t>Cineál na hOibre &amp; Cód</t>
  </si>
  <si>
    <t>Ráta - (Pointe 2 den scála)</t>
  </si>
  <si>
    <t>Próiseas Earcaíochta Foirne Tacaíochta Múinteoireachta</t>
  </si>
  <si>
    <t>Míniú ar Chineál na hOibre</t>
  </si>
  <si>
    <t>Select English / Roghnaigh Gaeilge</t>
  </si>
  <si>
    <t>Irish / Gaeilge</t>
  </si>
  <si>
    <t>Gaeilge</t>
  </si>
  <si>
    <t>If English or Gaeilge enter this on the form</t>
  </si>
  <si>
    <t xml:space="preserve">Dáta na hOibre
LL-MM-BB
(Cuir isteach Dáta Amháin ar Gach Líne)                   
</t>
  </si>
  <si>
    <t>Office 365 login information</t>
  </si>
  <si>
    <t>Useful Link to Information Solutions and Services (ISS) Website</t>
  </si>
  <si>
    <t>Activate your Campus Account</t>
  </si>
  <si>
    <t>You must ensure you have Office 365 installed on your device prior to downloading and completing this form. See column I for useful link to the ISS website for assistance.</t>
  </si>
  <si>
    <t>Online Payslips</t>
  </si>
  <si>
    <t>You must download the latest version of the form using office 365 application to ensure the validations, pop up messages and Irish translation works as expected on the form. This will assist you with completing the form correctly and avoid delays with payment.</t>
  </si>
  <si>
    <t>Ní mór duit a chinntiú go bhfuil Office 365 suiteáilte ar d’fhearas sula ndéanann tú an fhoirm seo a íoslódáil agus a líonadh. Féach colún I le haghaidh nasc úsáideach chuig láithreán gréasáin ISS má bhíonn cúnamh uait.</t>
  </si>
  <si>
    <t>Ní mór duit an leagan is déanaí den fhoirm a íoslódáil ag úsáid feidhmchlár Office 365 chun a chinntiú go n-oibríonn bailíochtú, teachtaireachtaí aníos agus an leagan Gaeilge mar a bheifí ag súil leis ar an bhfoirm. Cabhróidh sé seo leat an fhoirm a líonadh i gceart agus ní chuirfear moill ar íocaíochtaí.</t>
  </si>
  <si>
    <t>Nasc Úsáideach chuig Láithreán Gréasáin Réitigh agus Seirbhísí Faisnéise (ISS).</t>
  </si>
  <si>
    <t>Cuir do Chuntas Campais ag obair</t>
  </si>
  <si>
    <t xml:space="preserve">Faisnéis logála isteach Office 365 </t>
  </si>
  <si>
    <t>Roghnaigh an freagra cuí ar na ceisteanna sa chuid seo</t>
  </si>
  <si>
    <t>1st Jan 2023 Rate</t>
  </si>
  <si>
    <t>Ráta an 1 Eanáir 2023</t>
  </si>
  <si>
    <t>2nd Feb 2022</t>
  </si>
  <si>
    <t>2 Feabhra 2022</t>
  </si>
  <si>
    <t>1st Aug 2022</t>
  </si>
  <si>
    <t>1st Oct 2022</t>
  </si>
  <si>
    <t>1 Deireadh Fómhair 2022</t>
  </si>
  <si>
    <t>1 Lúnasa 2022</t>
  </si>
  <si>
    <t>Ceartú Aistí (127)</t>
  </si>
  <si>
    <t>Dualgais Acadúla Ghaolmhara</t>
  </si>
  <si>
    <t>Taispeántóirí Fochéime</t>
  </si>
  <si>
    <t>Ceartú Aistí</t>
  </si>
  <si>
    <t>University of Galway</t>
  </si>
  <si>
    <t>Ollscoil na Gaillimhe</t>
  </si>
  <si>
    <t>Undergraduate Demonstration</t>
  </si>
  <si>
    <t xml:space="preserve">Essay Corrections </t>
  </si>
  <si>
    <t xml:space="preserve">Ceartú Aistí </t>
  </si>
  <si>
    <t>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t>
  </si>
  <si>
    <t>Baineann é seo le scoláirí na bliana deiridh a ghlactar le cuidiú le léirithe Saotharlainne sa Coláiste na hEolaíochta agus na hInnealtóireachta. Seo nuair a bhíonn gá le cúnamh breise maidir chun críocha Sláinte agus Sábháilteachta mar gheall ar líon ard mac léinn sna saotharlanna.</t>
  </si>
  <si>
    <t>Taispeántas Fochéime</t>
  </si>
  <si>
    <t>(4) An raibh tú fostaithe go lánaimseartha in Ollscoil na Gaillimhe sa tréimhse ina ndearnadh an obair theagaisc seo (áiríonn seo má bhí níos mó ná post amháin agat ar ionann iad agus coibhéis lánaimseartha)?   Tá an freagra a roghnaíonn tú ar an gceist seo nasctha leis an ríomh saoire bliantúla i gcuid D</t>
  </si>
  <si>
    <t>Yes - Full Time at University of Galway during the period I did the work been claimed in Section C 
(Not entitled to annual leave pay)</t>
  </si>
  <si>
    <t>No - Part Time at University of Galway during the period I did the work been claimed in Section C 
(Entitled to annual leave pay)</t>
  </si>
  <si>
    <t>Your 6 digit Staff/Payroll Number will be on the email from hrta@universityofgalway.ie</t>
  </si>
  <si>
    <t>Tá d’Uimhir Foirne / Phárolla ina bhfuil 6 dhigit sa rphost ó hrta@ollscoilnagaillimhe.ie</t>
  </si>
  <si>
    <t>You must ensure you have activated your campus account prior to completing this form as you will need to use Office 365, your University of Galway email when sending your timesheet for approval and accessing your payslips when paid.</t>
  </si>
  <si>
    <t>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t>
  </si>
  <si>
    <t xml:space="preserve">Annual leave for part-time employees is 8% of their hours worked. The timesheet is designed to calculate this pay for part time staff when part-time at University of Galway is selected in Q.4 section A.
</t>
  </si>
  <si>
    <t xml:space="preserve">8% de na huaireanta a oibríonn siad an tsaoire bhliantúil a bhíonn ag fostaithe páirtaimseartha. Tá an bhileog ama leagtha amach chun an pá seo a ríomh don fhoireann pháirtaimseartha nuair a roghnaítear University of Galway i gCeist 4, cuid A.
</t>
  </si>
  <si>
    <t>1. They have worked for University of Galway for at least 40 hours in the 5 weeks before the public holiday (All hours worked prior to the public holiday must be submitted to the Bureau in order for the authoriser to approve the public holiday payment)</t>
  </si>
  <si>
    <t>1. Where an employee works at least once in their first academic year of service at University of Galway, this will be considered as their first complete year of service.</t>
  </si>
  <si>
    <t>2. Where an employee works at least once in their second academic year of service at University of Galway, this will be considered as their second complete year of service.</t>
  </si>
  <si>
    <t>Ní mór duit a chinntiú go bhfuil do chuntas campais ag obair sula líonann tú an fhoirm seo mar go mbeidh sé uait chun teacht ar Office 365, ar do ríomhphost Ollscoil na Gaillimhe (nuair a bheidh do bhileog ama á seoladh agat lena faomhadh) agus ar do dhuillíní pá nuair a íocfar thú.</t>
  </si>
  <si>
    <t>Bíonn fostaithe páirtaimseartha i dteideal pá laethanta saoire poiblí má bhí siad ag obair in Ollscoil na Gaillimhe ar feadh 40 uair an chloig, ar a laghad, sna 5 seachtaine roimh an lá saoire poiblí. 
(Ní mór na huaireanta ar fad a rinneadh roimh an lá saoire poiblí a chur isteach chuig an Bureau chun go bhféadfaidh an t-údaraitheoir an íocaíocht as lá saoire poiblí a cheadú.</t>
  </si>
  <si>
    <t>1. D’oibrigh siad do Ollscoil na Gaillimhe ar feadh 40 uair an chloig ar a laghad sna 5 seachtaine roimh an lá saoire poiblí (Ní mór na huaireanta ar fad a oibríodh roimh an lá saoire poiblí a chur chuig an Bureau chun go bhféadfaidh an t-údaraitheoir an íocaíocht ar an lá saoire poiblí a cheadú)</t>
  </si>
  <si>
    <t>1. Sa chás go n-oibreoidh fostaí aon uair amháin, ar a laghad, ina c(h)éad bhliain acadúil seirbhíse in Ollscoil na Gaillimhe, measfar gurb í sin a c(h)éad bhliain seirbhíse iomlán.</t>
  </si>
  <si>
    <t>2. Sa chás go n-oibreoidh fostaí aon uair amháin, ar a laghad, ina d(h)ara bliain acadúil seirbhíse in Ollscoil na Gaillimhe, measfar gurb í sin a d(h)ara bliain seirbhíse iomlán.</t>
  </si>
  <si>
    <t>(1)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t>
  </si>
  <si>
    <t>Yes I received email confirmation from hrta@universityofgalway.ie that I will be paid via hourly paid teaching staff timesheet rather than via monthly paid 
(Please complete section A, B and C of this form and then email the form to your manager for approval)</t>
  </si>
  <si>
    <t>No email received yet 
(Do not complete this form as it can't be processed if hrta@universityofgalway.ie have not confirmed the payment process for your contract)</t>
  </si>
  <si>
    <t>This form is not applicable because hrta@universityofgalway.ie confirmed I will be paid via monthly salary 
(Do not complete this form)</t>
  </si>
  <si>
    <t>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t>
  </si>
  <si>
    <t>Contract Queries: Managers / Budget Holders must query with TSS team in HR. Contact email is hrta@universityofgalway.ie</t>
  </si>
  <si>
    <t>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t>
  </si>
  <si>
    <t>Authoriser/Budget Holder Queries: Queries regarding public holiday payments can be emailed to payroll@universityofgalway.ie</t>
  </si>
  <si>
    <t>1st Mar 2023</t>
  </si>
  <si>
    <t>1 Márta 2023</t>
  </si>
  <si>
    <t>(1) Conradh agus Próiseas Íocaíochta:
An bhfuair tú rphost ó hrta@ollscoilnagaillimhe.ie ag dearbhú an phróisis íocaíochta a bhaineann le do chonradh?
Léigh an rphost dearbhaithe sin sula gcuireann tú an fhoirm seo isteach mar déarfar ann go soiléir cé acu an le tuarastal a íocfar thú nó an gá duit bileoga ama a chur isteach.</t>
  </si>
  <si>
    <t>Is ea, fuair mé rphost ó hrta@ollscoilnagaillimhe.ie ag dearbhú gur de réir bileog ama don fhoireann teagaisc a íoctar de réir na huaire a íocfar mé seachas ar bhonn míosúil 
(Líon cuid A, B agus C den fhoirm seo agus seol ar rphost chuig do bhainisteoir í lena ceadú)</t>
  </si>
  <si>
    <t xml:space="preserve">Ní bhfuair mé aon rphost go fóill 
(Ná líon an fhoirm seo mar ní féidir í a phróiseáil mura bhfuil an próiseas íocaíochta a bhaineann le do chonradh dearbhaithe ag hrta@ollscoilnagaillimhe.ie) </t>
  </si>
  <si>
    <t>Níl an fhoirm seo infheidhme mar dhearbhaigh hrta@ollscoilnagaillimhe.ie go n-íocfar mé le tuarastal míosúil 
(Ná líon an fhoirm seo)</t>
  </si>
  <si>
    <t>Ba cheart an t-iarratas ar íocaíocht deiridh a chur chuig an Bureau an mhí i ndiaidh don obair dheiridh a bheith déanta; má bhíonn moill níos mó ná 3 mhí ar an iarratas cuirfear deireadh leis an taifead agus ní fhéadfaidh an Bureau an bhileog ama a phróiseáil.  Ba cheart don bhainisteoir teagmháil a dhéanamh le hrta@ollscoilnagaillimhe.ie chun an scéal a phlé sula gcuireann sé/sí bileog ama dhéanach isteach chun nach ndiúltófar í de bhrí go bhfuil deireadh leis an taifead.</t>
  </si>
  <si>
    <t>Fiosruithe ón Éilitheoir: Ba cheart fiosruithe maidir le do chonradh, na huaireanta a ndearnadh éileamh orthu agus an bhileog ama a dhéanamh le do bhainisteoir nó leis an scoil a ndearna tú an obair dóibh.  Ba cheart fiosruithe atá agat i ndiaidh duit íocaíocht a fháil i.e. cáin, duillín pá, sonraí pearsanta a dhéanamh leis an Oifig Párolla &amp; Costas trí rphost a sheoladh chuig payroll@ollscoilnagaillimhe.ie</t>
  </si>
  <si>
    <t>Fiosruithe ón Údaraitheoir/ón Sealbhóir Buiséid: Ba cheart fiosruithe a bhaineann le bileog ama a seoladh chuig an Bureau a chur ar rphost chuig timesheets.bureau@ollscoilnagaillimhe.ie leis na sonraí seo a leanas:- ainm an údaraitheora a sheol an bhileog ama ar rphost chuig an Bureau, an dáta ar seoladh an rphost agus ainm an éilitheora (Ná seol an bhileog ama arís mar go bhféadfaí íocaíocht dhúbailte a dhéanamh). Tá freagraí ar fhiosruithe a bhaineann leis an bpróiseas ar láithreán gréasáin na hOifige AD. Ná déan teagmháil leis an Bureau le fiosruithe faoin bpróiseas.</t>
  </si>
  <si>
    <t>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t>
  </si>
  <si>
    <t>Fiosruithe ón Údaraitheoir/ón Sealbhóir Buiséid: Is féidir fiosruithe maidir le híocaíochtaí saoire poiblí a sheoladh ar rphost chuig payroll@ollscoilnagaillimhe.ie</t>
  </si>
  <si>
    <t>Ceisteanna faoin gConradh: Ní mór do Bhainisteoirí/do Shealbhóirí Buiséid ceisteanna chur ar an bhfoireann TSS san Oifig AD. Is é hrta@ollscoilnagaillimhe.ie a seoladh rphoist.</t>
  </si>
  <si>
    <t>Was the employee due to work on this day</t>
  </si>
  <si>
    <t>An raibh an fostaí le bheith ag obair ar an lá seo</t>
  </si>
  <si>
    <t>Yes</t>
  </si>
  <si>
    <t>No</t>
  </si>
  <si>
    <t>Tá</t>
  </si>
  <si>
    <t>Níl</t>
  </si>
  <si>
    <t>For Payroll Use - 
Value (Euro)</t>
  </si>
  <si>
    <t>Le haghaidh Úsáide Párolla - 
Luach (Euro)</t>
  </si>
  <si>
    <t>If the budget holder approves the public holiday payment request on this form, then payroll may enter the value after the timesheet has been approved</t>
  </si>
  <si>
    <t>Má cheadaíonn an sealbhóir buiséid an t-iarratas ar íocaíocht saoire poiblí ar an bhfoirm seo, féadfaidh an párolla an luach a iontráil tar éis don bhileog ama a bheith ceadaithe</t>
  </si>
  <si>
    <t>Payroll will calculate the public holiday pay if applicable. The budget holder must ensure the details are provided in the public holiday section (please do not enter the value as this is for Payroll use).</t>
  </si>
  <si>
    <t>Ríomhfaidh párolla an pá saoire poiblí más infheidhme. Ní mór don sealbhóir buiséid a chinntiú go gcuirtear na sonraí ar fáil sa rannán saoire poiblí (ná cuir isteach an luach mar go bhfuil sé seo le haghaidh úsáid Párolla).</t>
  </si>
  <si>
    <t>Error:*** See previous question as this form may not be applicable, please do not go any further***</t>
  </si>
  <si>
    <t>Earráid:*** Féach an cheist roimhe seo mar go bhféadfadh sé nach mbaineann an fhoirm seo le hábhar, le do thoil ná téigh a thuilleadh***</t>
  </si>
  <si>
    <t>1st Oct 2023</t>
  </si>
  <si>
    <t>1 Deireadh Fómhair 2023</t>
  </si>
  <si>
    <t>timesheets.bureau@universityofgalway.ie</t>
  </si>
  <si>
    <t>Only a max of 3 Timesheets can be Authorised on one email.</t>
  </si>
  <si>
    <r>
      <rPr>
        <sz val="11"/>
        <color theme="1"/>
        <rFont val="Calibri"/>
        <family val="2"/>
      </rPr>
      <t>Ní féidir ach 3 Bhileog Ama ar a mhéad a Údarú ar aon ríomhphost amháin</t>
    </r>
    <r>
      <rPr>
        <sz val="11"/>
        <color theme="1"/>
        <rFont val="Calibri"/>
        <family val="2"/>
        <scheme val="minor"/>
      </rPr>
      <t>.</t>
    </r>
  </si>
  <si>
    <t>Queries: See "Instructions for Completion" tab for the relevant contacts.</t>
  </si>
  <si>
    <r>
      <rPr>
        <sz val="11"/>
        <color theme="1"/>
        <rFont val="Calibri"/>
        <family val="2"/>
      </rPr>
      <t>Ceisteanna: Féach an táb “Treoracha leis an bhFoirm a Líonadh” chun teacht ar na teagmhálaithe cuí</t>
    </r>
    <r>
      <rPr>
        <sz val="11"/>
        <color theme="1"/>
        <rFont val="Calibri"/>
        <family val="2"/>
        <scheme val="minor"/>
      </rPr>
      <t>.</t>
    </r>
  </si>
  <si>
    <t>The Cost Centre entered below is the same as the contract.</t>
  </si>
  <si>
    <t>The rate per hour listed in Section D agree with the signed contract.</t>
  </si>
  <si>
    <t>The overall timesheet has been completed correctly.</t>
  </si>
  <si>
    <r>
      <rPr>
        <sz val="11"/>
        <color theme="1"/>
        <rFont val="Calibri"/>
        <family val="2"/>
      </rPr>
      <t>Líonadh an bhileog ama ar fad i gceart</t>
    </r>
    <r>
      <rPr>
        <sz val="11"/>
        <color theme="1"/>
        <rFont val="Calibri"/>
        <family val="2"/>
        <scheme val="minor"/>
      </rPr>
      <t>.</t>
    </r>
  </si>
  <si>
    <r>
      <rPr>
        <sz val="11"/>
        <color theme="1"/>
        <rFont val="Calibri"/>
        <family val="2"/>
      </rPr>
      <t>Tá an ráta san uair a liostaítear i gCuid D ag teacht leis an gconradh sínithe</t>
    </r>
    <r>
      <rPr>
        <sz val="11"/>
        <color theme="1"/>
        <rFont val="Calibri"/>
        <family val="2"/>
        <scheme val="minor"/>
      </rPr>
      <t>.</t>
    </r>
  </si>
  <si>
    <t xml:space="preserve">Is ionann an Costionad a cuireadh isteach thíos agus an ceann atá sa chonradh. </t>
  </si>
  <si>
    <t>An Costionad atá luaite sa chonradh</t>
  </si>
  <si>
    <t>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t>
  </si>
  <si>
    <t>1st Jan 2024</t>
  </si>
  <si>
    <t>1 Eanáir 2024</t>
  </si>
  <si>
    <t>1st Jan 2024 Rate</t>
  </si>
  <si>
    <t>Ráta an 1 Eanáir 2024</t>
  </si>
  <si>
    <t>The last Monday in October 2024</t>
  </si>
  <si>
    <t>Christmas Day (25th December) 2024</t>
  </si>
  <si>
    <t>St. Stephen’s Day (26th December) 2024</t>
  </si>
  <si>
    <t>Lá Fhéile Stiofáin (26 Nollaig) 2024</t>
  </si>
  <si>
    <t>Lá Nollag (25 Nollaig) 2024</t>
  </si>
  <si>
    <t>An Luan deiridh i nDeireadh Fómhair 2024</t>
  </si>
  <si>
    <t>Mandatory field,please enter valid details</t>
  </si>
  <si>
    <t>Tabhair do d’aire gurb ionann an Móriomlán ar an mbileog ama agus Pá Comhlán, is é sin an méid iomlán airgid a fhaigheann fostaí sula ndealaítear cáin agus asbhaintí. Os a choinne sin, is ionann glanphá agus an méid deiridh a íoctar le fostaí i ndiaidh do cháin agus asbhaintí a bheith curtha san áireamh.</t>
  </si>
  <si>
    <t>Réimse éigeantach; líon isteach sonraí gan athrú</t>
  </si>
  <si>
    <t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t>
  </si>
  <si>
    <t xml:space="preserve">SPRIOCDHÁTA: Má líontar an bhileog ama seo i gceart agus má sheolann SEALBHÓIR BUISÉID NÓ CEADÚNÓIR ÚDARAITHE an ionaid chostais chuí chuig an mBiúró í faoin 5pm an 10ú lá den mhí (cé is moite de mhí na Nollag, arb é an 28 Samhain 2024 an spriocdháta dó) cuirfear san áireamh í sa chéad phárolla eile. </t>
  </si>
  <si>
    <t>✓</t>
  </si>
  <si>
    <t>1st Jun 2024</t>
  </si>
  <si>
    <t>1 Meitheamh2024</t>
  </si>
  <si>
    <t>Teaching Associate Duties</t>
  </si>
  <si>
    <t>(3)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t>
  </si>
  <si>
    <t>NOT USED</t>
  </si>
  <si>
    <t>This form is only for Teaching Support Staff who completed work on or after September 1, 2024. If your work was completed before this date, do not use this form - contact timesheets.bureau@universityofgalway.ie or hrta@universityofgalway.ie instead</t>
  </si>
  <si>
    <t>Essay Corrections - 127</t>
  </si>
  <si>
    <t>1st Sep 2024</t>
  </si>
  <si>
    <t>Please refer to QA106 Employment of Teaching Support Staff (TSS) for details, and contact hrta@universityofgalway.ie for any contract or rate-related queries</t>
  </si>
  <si>
    <t xml:space="preserve">Ráta </t>
  </si>
  <si>
    <t xml:space="preserve">Rate </t>
  </si>
  <si>
    <t>New Year’s Day (1st January) 2025</t>
  </si>
  <si>
    <t>The first Monday in February 2025</t>
  </si>
  <si>
    <t>St. Patrick’s Day (17th March) 2025</t>
  </si>
  <si>
    <t>Easter Monday 2025</t>
  </si>
  <si>
    <t>The first Monday in May 2025</t>
  </si>
  <si>
    <t>The first Monday in June 2025</t>
  </si>
  <si>
    <t>The first Monday in August 2025</t>
  </si>
  <si>
    <t>The last Monday in October 2025</t>
  </si>
  <si>
    <t>Christmas Day (25th December) 2025</t>
  </si>
  <si>
    <t>St. Stephen’s Day (26th December) 2025</t>
  </si>
  <si>
    <t>Lá Caille (1 Eanáir) 2025</t>
  </si>
  <si>
    <t>An chéad Luan i bhFeabhra 2025</t>
  </si>
  <si>
    <t>Lá Fhéile Pádraig (17 Márta) 2025</t>
  </si>
  <si>
    <t>Luan Cásca 2025</t>
  </si>
  <si>
    <t>An chéad Luan i mí na Bealtaine 2025</t>
  </si>
  <si>
    <t>An chéad Luan i mí an Mheithimh 2025</t>
  </si>
  <si>
    <t>An chéad Luan i mí Lúnasa 2025</t>
  </si>
  <si>
    <t>An Luan deiridh i nDeireadh Fómhair 2025</t>
  </si>
  <si>
    <t>Lá Nollag (25 Nollaig) 2025</t>
  </si>
  <si>
    <t>Lá Fhéile Stiofáin (26 Nollaig) 2025</t>
  </si>
  <si>
    <t>A TSS job description can be found here.</t>
  </si>
  <si>
    <t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t>
  </si>
  <si>
    <t>What duties can TSS undertake?</t>
  </si>
  <si>
    <t xml:space="preserve">Irish transaltion </t>
  </si>
  <si>
    <t>Payment for conducting smaller, focused teaching sessions (tutorials) where students receive personalised guidance.</t>
  </si>
  <si>
    <t>Payment for supervising and instructing students during laboratory sessions, where practical, hands-on learning occurs, often in science or engineering courses.</t>
  </si>
  <si>
    <t>Responsibilities of a Teaching Associate, which may include assisting in course delivery, grading, holding office hours, leading discussions or tutorials, and supporting the main instructor in various teaching-related tasks</t>
  </si>
  <si>
    <t>(3)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t>
  </si>
  <si>
    <t>(3) An raibh tú fostaithe go lánaimseartha in Ollscoil na Gaillimhe sa tréimhse ina ndearnadh an obair theagaisc seo?: Ní mór don Údaraitheoir agus don Éilitheoir a chinntiú go roghnaíonn siad an stádas fostaíochta ceart atá ábhartha don tréimhse oibre a bhfuiltear ag déanamh éilimh ina leith. Níl comhaltaí foirne a bhfuil conradh lánaimseartha nó comhchonarthaí acu ar fiú 1 FTE san iomlán iad i dteideal na híocaíochta saoire bliantúla 8%.</t>
  </si>
  <si>
    <t>ignore</t>
  </si>
  <si>
    <r>
      <rPr>
        <b/>
        <sz val="11"/>
        <color rgb="FF000000"/>
        <rFont val="Calibri"/>
        <family val="2"/>
        <scheme val="minor"/>
      </rPr>
      <t>(4)</t>
    </r>
    <r>
      <rPr>
        <sz val="11"/>
        <color rgb="FF000000"/>
        <rFont val="Calibri"/>
        <family val="2"/>
        <scheme val="minor"/>
      </rPr>
      <t xml:space="preserve"> </t>
    </r>
    <r>
      <rPr>
        <b/>
        <u/>
        <sz val="11"/>
        <color rgb="FF000000"/>
        <rFont val="Calibri"/>
        <family val="2"/>
        <scheme val="minor"/>
      </rPr>
      <t>Name:</t>
    </r>
    <r>
      <rPr>
        <sz val="11"/>
        <color rgb="FF000000"/>
        <rFont val="Calibri"/>
        <family val="2"/>
        <scheme val="minor"/>
      </rPr>
      <t xml:space="preserve"> You must enter your first name and surname for validate that the staff ID corresponds to the name on the payroll system</t>
    </r>
  </si>
  <si>
    <r>
      <rPr>
        <b/>
        <sz val="11"/>
        <color rgb="FF000000"/>
        <rFont val="Calibri"/>
        <family val="2"/>
      </rPr>
      <t>(4)</t>
    </r>
    <r>
      <rPr>
        <sz val="11"/>
        <color rgb="FF000000"/>
        <rFont val="Calibri"/>
        <family val="2"/>
      </rPr>
      <t xml:space="preserve"> </t>
    </r>
    <r>
      <rPr>
        <b/>
        <u/>
        <sz val="11"/>
        <color rgb="FF000000"/>
        <rFont val="Calibri"/>
        <family val="2"/>
      </rPr>
      <t>Ainm:</t>
    </r>
    <r>
      <rPr>
        <sz val="11"/>
        <color rgb="FF000000"/>
        <rFont val="Calibri"/>
        <family val="2"/>
      </rPr>
      <t xml:space="preserve"> Ní mór duit d’ainm agus do shloinne a chur isteach chun go bhféadfar a dheimhniú gur ionann an Uimhir Aitheantais Foirne agus an t-ainm ar an gcóras párolla</t>
    </r>
  </si>
  <si>
    <r>
      <rPr>
        <b/>
        <sz val="11"/>
        <color rgb="FF000000"/>
        <rFont val="Calibri"/>
        <family val="2"/>
        <scheme val="minor"/>
      </rPr>
      <t>(5)</t>
    </r>
    <r>
      <rPr>
        <b/>
        <u/>
        <sz val="11"/>
        <color rgb="FF000000"/>
        <rFont val="Calibri"/>
        <family val="2"/>
        <scheme val="minor"/>
      </rPr>
      <t xml:space="preserve"> Staff / Payroll number:</t>
    </r>
    <r>
      <rPr>
        <sz val="11"/>
        <color rgb="FF000000"/>
        <rFont val="Calibri"/>
        <family val="2"/>
        <scheme val="minor"/>
      </rPr>
      <t xml:space="preserve"> If you are new you will be given this number after you are set up by HR. Otherwise you can locate this number on your payslip or bank statement from when you were last paid. If you give an incorrect number there is a risk that another employee will receive the payment.</t>
    </r>
  </si>
  <si>
    <r>
      <rPr>
        <b/>
        <u/>
        <sz val="11"/>
        <color rgb="FF000000"/>
        <rFont val="Calibri"/>
        <family val="2"/>
      </rPr>
      <t>(5) Uimhir Foirne / Phárolla:</t>
    </r>
    <r>
      <rPr>
        <sz val="11"/>
        <color rgb="FF000000"/>
        <rFont val="Calibri"/>
        <family val="2"/>
      </rPr>
      <t xml:space="preserve"> Más fostaí nua thú tabharfar an uimhir seo duit i ndiaidh duit a bheith socraithe ag an Oifig AD. Nó is féidir an uimhir seo a fheiceáil ar do dhuillín pá nó ar an ráiteas bainc ón uair dheiridh a íocadh thú. Má thugann tú uimhir mhícheart tá baol ann go bhfaighidh fostaí eile d’íocaíocht.</t>
    </r>
  </si>
  <si>
    <t>This is the hourly rate for delivering teaching, leading classes or instructing students</t>
  </si>
  <si>
    <t>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t>
  </si>
  <si>
    <t>Baineann an íocaíocht seo le hathbhreithniú ar aistí mac léinn (i mBliain 1 de ghnáth), nach mbíonn tionchar acu ar mharcanna na scrúduithe. Go bunúsach, is aistí iad seo ar bealach iad le haiseolas a thabhairt do mhic léinn. Tagann sé seo faoi cheannteideal an chúntóra pháirtaimseartha seachas faoi cheannteideal cheartú na Scrúduithe.</t>
  </si>
  <si>
    <t>Requires translation</t>
  </si>
  <si>
    <t>Cé hiad na dualgais is féidir leis an bhFoireann Tacaíochta Teagaisc (TSS) glacadh chucu?</t>
  </si>
  <si>
    <t>Tá sonraíocht poist le haghaidh TSS le fáil anseo.</t>
  </si>
  <si>
    <t xml:space="preserve">Ba chóir do na dualgais a bhfuil an fostaí á (h)earcú lena n-aghaidh a bheith leagtha amach go soiléir ar an bhfoirm um shocrú conartha. Is iondúil go bhfostaítear TSS chun modúl ar leith ar chlár fochéime nó iarchéime, nó modúl ar chlár gearrthéarmach nó neamhchreidiúnaithe, a theagasc. Ina theannta sin, d’fhéadfaí iarradh orthu tabhairt faoi ranganna teagaisc, taispeántais, nó dualgais eile a bhaineann leis an teagasc lena n-áirítear measúnú a dhéanamh ar thascanna, scrúduithe a cheartú, agus/nó tacaíocht a thabhairt do mhic léinn. Má tá teagasc cumaisc i gceist, is féidir an méid sin a lua ar an bhfoirm chomh maith lena chur in iúl don fhostaí ag an mbainisteoir earcaíochta. 
NÓTA: Níor chóir duine a fhostú mar TSS má tá siad ag glacadh chucu cúraimí a bhaineann le post eile: post léachtóra, post riaracháin, post taighde nó post teicniúil mar shampla.  </t>
  </si>
  <si>
    <t>Seo an ráta in aghaidh na huaire le haghaidh teagaisc, stiúradh ranganna nó múineadh mac léinn.</t>
  </si>
  <si>
    <t>Íocaíocht le haghaidh ranganna teagaisc a reáchtáil – seisiúin bheaga teagaisc, dírithe ar mhír ar leith, ina bhfaigheann na mic léinn treoir phearsantaithe.</t>
  </si>
  <si>
    <t>Íocaíocht le haghaidh mic léinn a mhaoirsiú agus a theagasc le linn seisiúin saotharlainne, áit a bhfoghlaimítear trí ghníomhartha praiticiúla agus teagmhálacha. Baineann na seisiúin seo le cúrsaí eolaíochta nó innealtóireachta go minic.</t>
  </si>
  <si>
    <t>Dualgais an Chomhlaigh Teagaisc</t>
  </si>
  <si>
    <t>Dualgais an Chomhlaigh Teagaisc, lena n-áirítear cúnamh a thabhairt le reáchtáil cúrsa, grádú, a bheith ar fáil d'uaireanta oifige, ceannas a ghlacadh ar phlé nó ranganna teagaisc, agus tacú leis an bpríomhtheagascóir le tascanna éagsúla a bhaineann le teagasc</t>
  </si>
  <si>
    <t>1 Meán Fómhair 2024</t>
  </si>
  <si>
    <t>Baineann an fhoirm seo le hobair curtha i gcrích ag Foireann Tacaíochta Teagaisc ar nó i ndiaidh an 1 Meán Fómhair 2024 amháin. Ná húsáid an fhoirm seo le haghaidh obair curtha i gcrích roimh an dáta seo, ach déan teagmháil ina áit le timesheets.bureau@universityofgalway.ie nó hrta@universityofgalway.ie</t>
  </si>
  <si>
    <t>Féach ar QA106 Fostú Foirne Tacaíochta Teagaisc (TSS) le haghaidh sonraí, nó déan teagmháil le hrta@universityofgalway.ie má tá ceist agat faoi chonarthaí nó rátaí</t>
  </si>
  <si>
    <t>1st Oct 2024</t>
  </si>
  <si>
    <t>1 Deireadh Fómhair 2024</t>
  </si>
  <si>
    <t>BILEOG AMA NA FOIRNE TEAGAISC A ÍOCTAR IN AGHAIDH NA hUAIRE  L3.2</t>
  </si>
  <si>
    <t>1st Mar 2025</t>
  </si>
  <si>
    <t>1 Márta 2025</t>
  </si>
  <si>
    <t>HOURLY PAID TEACHING STAFF TIMESHEET  V3.3</t>
  </si>
  <si>
    <t>1st Aug 2025</t>
  </si>
  <si>
    <t>1 Lúnasa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</si>
</sst>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Red]\-&quot;€&quot;#,##0.00"/>
    <numFmt numFmtId="164" formatCode="#,##0.00_ ;[Red]\-#,##0.00\ "/>
    <numFmt numFmtId="165" formatCode="[$€-1809]#,##0.00"/>
  </numFmts>
  <fonts count="112">
    <font>
      <sz val="11"/>
      <color theme="1"/>
      <name val="Calibri"/>
      <family val="2"/>
      <scheme val="minor"/>
    </font>
    <font>
      <u/>
      <sz val="11"/>
      <color theme="10"/>
      <name val="Calibri"/>
      <family val="2"/>
    </font>
    <font>
      <b/>
      <sz val="11"/>
      <color theme="1"/>
      <name val="Calibri"/>
      <family val="2"/>
      <scheme val="minor"/>
    </font>
    <font>
      <sz val="11"/>
      <name val="Calibri"/>
      <family val="2"/>
      <scheme val="minor"/>
    </font>
    <font>
      <sz val="11"/>
      <color theme="0"/>
      <name val="Calibri"/>
      <family val="2"/>
      <scheme val="minor"/>
    </font>
    <font>
      <b/>
      <sz val="11"/>
      <color theme="0"/>
      <name val="Calibri"/>
      <family val="2"/>
      <scheme val="minor"/>
    </font>
    <font>
      <sz val="10"/>
      <color theme="1"/>
      <name val="Calibri"/>
      <family val="2"/>
      <scheme val="minor"/>
    </font>
    <font>
      <sz val="11"/>
      <color rgb="FF000000"/>
      <name val="Calibri"/>
      <family val="2"/>
      <scheme val="minor"/>
    </font>
    <font>
      <i/>
      <sz val="20"/>
      <color theme="0"/>
      <name val="Calibri"/>
      <family val="2"/>
      <scheme val="minor"/>
    </font>
    <font>
      <b/>
      <u/>
      <sz val="11"/>
      <color theme="1"/>
      <name val="Calibri"/>
      <family val="2"/>
      <scheme val="minor"/>
    </font>
    <font>
      <sz val="11"/>
      <color theme="5" tint="-0.249977111117893"/>
      <name val="Calibri"/>
      <family val="2"/>
      <scheme val="minor"/>
    </font>
    <font>
      <sz val="16"/>
      <color theme="0"/>
      <name val="Calibri"/>
      <family val="2"/>
      <scheme val="minor"/>
    </font>
    <font>
      <b/>
      <i/>
      <sz val="11"/>
      <color rgb="FFFF0000"/>
      <name val="Calibri"/>
      <family val="2"/>
      <scheme val="minor"/>
    </font>
    <font>
      <sz val="10"/>
      <name val="Arial"/>
      <family val="2"/>
    </font>
    <font>
      <sz val="11"/>
      <name val="Calibri"/>
      <family val="2"/>
    </font>
    <font>
      <b/>
      <u/>
      <sz val="11"/>
      <color theme="5" tint="-0.249977111117893"/>
      <name val="Calibri"/>
      <family val="2"/>
      <scheme val="minor"/>
    </font>
    <font>
      <sz val="14"/>
      <color theme="1"/>
      <name val="Calibri"/>
      <family val="2"/>
      <scheme val="minor"/>
    </font>
    <font>
      <b/>
      <sz val="11"/>
      <color rgb="FF000000"/>
      <name val="Calibri"/>
      <family val="2"/>
      <scheme val="minor"/>
    </font>
    <font>
      <b/>
      <u/>
      <sz val="11"/>
      <color rgb="FF000000"/>
      <name val="Calibri"/>
      <family val="2"/>
      <scheme val="minor"/>
    </font>
    <font>
      <b/>
      <i/>
      <u/>
      <sz val="11"/>
      <color rgb="FFFF0000"/>
      <name val="Calibri"/>
      <family val="2"/>
      <scheme val="minor"/>
    </font>
    <font>
      <b/>
      <i/>
      <u/>
      <sz val="11"/>
      <name val="Calibri"/>
      <family val="2"/>
      <scheme val="minor"/>
    </font>
    <font>
      <b/>
      <i/>
      <sz val="11"/>
      <color theme="8" tint="-0.249977111117893"/>
      <name val="Calibri"/>
      <family val="2"/>
      <scheme val="minor"/>
    </font>
    <font>
      <b/>
      <sz val="11"/>
      <color rgb="FFC00000"/>
      <name val="Calibri"/>
      <family val="2"/>
      <scheme val="minor"/>
    </font>
    <font>
      <b/>
      <sz val="11"/>
      <color rgb="FFFF0000"/>
      <name val="Calibri"/>
      <family val="2"/>
    </font>
    <font>
      <b/>
      <sz val="11"/>
      <color rgb="FFC00000"/>
      <name val="Calibri"/>
      <family val="2"/>
    </font>
    <font>
      <b/>
      <i/>
      <sz val="11"/>
      <color rgb="FFC00000"/>
      <name val="Calibri"/>
      <family val="2"/>
      <scheme val="minor"/>
    </font>
    <font>
      <sz val="11"/>
      <color rgb="FFFF0000"/>
      <name val="Calibri"/>
      <family val="2"/>
      <scheme val="minor"/>
    </font>
    <font>
      <b/>
      <sz val="14"/>
      <color rgb="FFFF0000"/>
      <name val="Calibri"/>
      <family val="2"/>
      <scheme val="minor"/>
    </font>
    <font>
      <b/>
      <sz val="11"/>
      <color theme="0"/>
      <name val="Arial"/>
      <family val="2"/>
    </font>
    <font>
      <sz val="11"/>
      <name val="Gotham Book Regular"/>
    </font>
    <font>
      <b/>
      <sz val="14"/>
      <name val="Calibri"/>
      <family val="2"/>
      <scheme val="minor"/>
    </font>
    <font>
      <sz val="11"/>
      <color theme="1"/>
      <name val="Calibri"/>
      <family val="2"/>
    </font>
    <font>
      <sz val="11"/>
      <color indexed="60"/>
      <name val="Calibri"/>
      <family val="2"/>
    </font>
    <font>
      <b/>
      <i/>
      <u/>
      <sz val="11"/>
      <color theme="1"/>
      <name val="Calibri"/>
      <family val="2"/>
      <scheme val="minor"/>
    </font>
    <font>
      <b/>
      <sz val="14"/>
      <color theme="1"/>
      <name val="Arial"/>
      <family val="2"/>
    </font>
    <font>
      <b/>
      <sz val="12"/>
      <color theme="1"/>
      <name val="Arial"/>
      <family val="2"/>
    </font>
    <font>
      <b/>
      <sz val="20"/>
      <color theme="0"/>
      <name val="Arial"/>
      <family val="2"/>
    </font>
    <font>
      <b/>
      <sz val="12"/>
      <name val="Arial"/>
      <family val="2"/>
    </font>
    <font>
      <b/>
      <u/>
      <sz val="12"/>
      <name val="Arial"/>
      <family val="2"/>
    </font>
    <font>
      <i/>
      <sz val="20"/>
      <color theme="0"/>
      <name val="Arial"/>
      <family val="2"/>
    </font>
    <font>
      <b/>
      <i/>
      <sz val="12"/>
      <color rgb="FFC00000"/>
      <name val="Arial"/>
      <family val="2"/>
    </font>
    <font>
      <b/>
      <i/>
      <sz val="11"/>
      <color rgb="FFC00000"/>
      <name val="Arial"/>
      <family val="2"/>
    </font>
    <font>
      <sz val="12"/>
      <color theme="1"/>
      <name val="Arial"/>
      <family val="2"/>
    </font>
    <font>
      <sz val="12"/>
      <color theme="0"/>
      <name val="Arial"/>
      <family val="2"/>
    </font>
    <font>
      <sz val="11"/>
      <color theme="1"/>
      <name val="Arial"/>
      <family val="2"/>
    </font>
    <font>
      <b/>
      <sz val="11"/>
      <color theme="1"/>
      <name val="Arial"/>
      <family val="2"/>
    </font>
    <font>
      <b/>
      <sz val="12"/>
      <color theme="0"/>
      <name val="Arial"/>
      <family val="2"/>
    </font>
    <font>
      <sz val="10"/>
      <color theme="1"/>
      <name val="Arial"/>
      <family val="2"/>
    </font>
    <font>
      <b/>
      <i/>
      <sz val="11"/>
      <color theme="0"/>
      <name val="Arial"/>
      <family val="2"/>
    </font>
    <font>
      <sz val="14"/>
      <color theme="1"/>
      <name val="Arial"/>
      <family val="2"/>
    </font>
    <font>
      <sz val="16"/>
      <color theme="1"/>
      <name val="Arial"/>
      <family val="2"/>
    </font>
    <font>
      <b/>
      <sz val="14"/>
      <color theme="0"/>
      <name val="Arial"/>
      <family val="2"/>
    </font>
    <font>
      <b/>
      <i/>
      <sz val="12"/>
      <name val="Arial"/>
      <family val="2"/>
    </font>
    <font>
      <b/>
      <u/>
      <sz val="14"/>
      <color theme="10"/>
      <name val="Arial"/>
      <family val="2"/>
    </font>
    <font>
      <b/>
      <i/>
      <u/>
      <sz val="14"/>
      <color rgb="FFFF0000"/>
      <name val="Arial"/>
      <family val="2"/>
    </font>
    <font>
      <b/>
      <u/>
      <sz val="11"/>
      <color theme="1"/>
      <name val="Arial"/>
      <family val="2"/>
    </font>
    <font>
      <b/>
      <sz val="18"/>
      <color rgb="FFC00000"/>
      <name val="Arial"/>
      <family val="2"/>
    </font>
    <font>
      <sz val="11"/>
      <color rgb="FF000000"/>
      <name val="Arial"/>
      <family val="2"/>
    </font>
    <font>
      <sz val="11"/>
      <name val="Arial"/>
      <family val="2"/>
    </font>
    <font>
      <b/>
      <sz val="12"/>
      <color rgb="FFC00000"/>
      <name val="Arial"/>
      <family val="2"/>
    </font>
    <font>
      <sz val="12"/>
      <name val="Arial"/>
      <family val="2"/>
    </font>
    <font>
      <b/>
      <u/>
      <sz val="12"/>
      <color rgb="FF000000"/>
      <name val="Arial"/>
      <family val="2"/>
    </font>
    <font>
      <u/>
      <sz val="12"/>
      <color theme="10"/>
      <name val="Arial"/>
      <family val="2"/>
    </font>
    <font>
      <sz val="12"/>
      <color rgb="FF000000"/>
      <name val="Arial"/>
      <family val="2"/>
    </font>
    <font>
      <b/>
      <u/>
      <sz val="12"/>
      <color rgb="FFFF0000"/>
      <name val="Arial"/>
      <family val="2"/>
    </font>
    <font>
      <b/>
      <sz val="12"/>
      <color rgb="FFFF0000"/>
      <name val="Arial"/>
      <family val="2"/>
    </font>
    <font>
      <sz val="11"/>
      <color theme="5" tint="-0.249977111117893"/>
      <name val="Arial"/>
      <family val="2"/>
    </font>
    <font>
      <b/>
      <sz val="14"/>
      <name val="Arial"/>
      <family val="2"/>
    </font>
    <font>
      <b/>
      <u/>
      <sz val="14"/>
      <name val="Arial"/>
      <family val="2"/>
    </font>
    <font>
      <sz val="11"/>
      <color rgb="FFFF0000"/>
      <name val="Calibri"/>
      <family val="2"/>
    </font>
    <font>
      <b/>
      <sz val="11"/>
      <color theme="1"/>
      <name val="Calibri"/>
      <family val="2"/>
    </font>
    <font>
      <b/>
      <i/>
      <u/>
      <sz val="11"/>
      <color theme="1"/>
      <name val="Calibri"/>
      <family val="2"/>
    </font>
    <font>
      <b/>
      <i/>
      <sz val="11"/>
      <color rgb="FF4472C4" tint="-0.249977111117893"/>
      <name val="Calibri"/>
      <family val="2"/>
    </font>
    <font>
      <b/>
      <sz val="11"/>
      <color rgb="FF000000"/>
      <name val="Calibri"/>
      <family val="2"/>
    </font>
    <font>
      <sz val="11"/>
      <color rgb="FF000000"/>
      <name val="Calibri"/>
      <family val="2"/>
    </font>
    <font>
      <b/>
      <u/>
      <sz val="11"/>
      <color rgb="FF000000"/>
      <name val="Calibri"/>
      <family val="2"/>
    </font>
    <font>
      <u/>
      <sz val="11"/>
      <color rgb="FF0563C1"/>
      <name val="Calibri"/>
      <family val="2"/>
    </font>
    <font>
      <b/>
      <i/>
      <u/>
      <sz val="11"/>
      <color rgb="FFFF0000"/>
      <name val="Calibri"/>
      <family val="2"/>
    </font>
    <font>
      <b/>
      <i/>
      <sz val="11"/>
      <color theme="1"/>
      <name val="Calibri"/>
      <family val="2"/>
    </font>
    <font>
      <b/>
      <i/>
      <sz val="11"/>
      <color rgb="FFFF0000"/>
      <name val="Calibri"/>
      <family val="2"/>
    </font>
    <font>
      <b/>
      <u/>
      <sz val="11"/>
      <color theme="1"/>
      <name val="Calibri"/>
      <family val="2"/>
    </font>
    <font>
      <sz val="11"/>
      <color rgb="FFED7D31" tint="-0.249977111117893"/>
      <name val="Calibri"/>
      <family val="2"/>
    </font>
    <font>
      <b/>
      <u/>
      <sz val="11"/>
      <color rgb="FFED7D31" tint="-0.249977111117893"/>
      <name val="Calibri"/>
      <family val="2"/>
    </font>
    <font>
      <b/>
      <sz val="20"/>
      <name val="Arial"/>
      <family val="2"/>
    </font>
    <font>
      <sz val="9"/>
      <color indexed="81"/>
      <name val="Tahoma"/>
      <family val="2"/>
    </font>
    <font>
      <b/>
      <sz val="9"/>
      <color indexed="81"/>
      <name val="Tahoma"/>
      <family val="2"/>
    </font>
    <font>
      <b/>
      <sz val="11"/>
      <name val="Calibri"/>
      <family val="2"/>
      <scheme val="minor"/>
    </font>
    <font>
      <b/>
      <sz val="22"/>
      <color theme="1"/>
      <name val="Arial"/>
      <family val="2"/>
    </font>
    <font>
      <b/>
      <u/>
      <sz val="12"/>
      <color theme="10"/>
      <name val="Arial"/>
      <family val="2"/>
    </font>
    <font>
      <b/>
      <u/>
      <sz val="11"/>
      <name val="Calibri"/>
      <family val="2"/>
      <scheme val="minor"/>
    </font>
    <font>
      <b/>
      <sz val="12"/>
      <color theme="5" tint="-0.249977111117893"/>
      <name val="Arial"/>
      <family val="2"/>
    </font>
    <font>
      <b/>
      <sz val="14"/>
      <color rgb="FFC00000"/>
      <name val="Arial"/>
      <family val="2"/>
    </font>
    <font>
      <sz val="20"/>
      <color theme="0"/>
      <name val="Arial"/>
      <family val="2"/>
    </font>
    <font>
      <b/>
      <sz val="12.5"/>
      <color rgb="FFC00000"/>
      <name val="Arial"/>
      <family val="2"/>
    </font>
    <font>
      <b/>
      <sz val="12"/>
      <color rgb="FF0070C0"/>
      <name val="Arial"/>
      <family val="2"/>
    </font>
    <font>
      <sz val="10"/>
      <color rgb="FFC00000"/>
      <name val="Arial"/>
      <family val="2"/>
    </font>
    <font>
      <b/>
      <sz val="13"/>
      <color theme="1"/>
      <name val="Arial"/>
      <family val="2"/>
    </font>
    <font>
      <b/>
      <sz val="12"/>
      <color theme="8" tint="-0.249977111117893"/>
      <name val="Arial"/>
      <family val="2"/>
    </font>
    <font>
      <b/>
      <sz val="12"/>
      <color rgb="FF000000"/>
      <name val="Arial"/>
      <family val="2"/>
    </font>
    <font>
      <b/>
      <sz val="14"/>
      <color rgb="FF1A4EF6"/>
      <name val="Arial"/>
      <family val="2"/>
    </font>
    <font>
      <b/>
      <sz val="13"/>
      <color rgb="FF0070C0"/>
      <name val="Arial"/>
      <family val="2"/>
    </font>
    <font>
      <b/>
      <sz val="16"/>
      <color theme="0"/>
      <name val="Arial"/>
      <family val="2"/>
    </font>
    <font>
      <b/>
      <sz val="15"/>
      <color theme="0"/>
      <name val="Arial"/>
      <family val="2"/>
    </font>
    <font>
      <b/>
      <u/>
      <sz val="13"/>
      <color rgb="FFC00000"/>
      <name val="Arial"/>
      <family val="2"/>
    </font>
    <font>
      <b/>
      <u/>
      <sz val="14"/>
      <color rgb="FFC00000"/>
      <name val="Arial"/>
      <family val="2"/>
    </font>
    <font>
      <b/>
      <sz val="18"/>
      <color rgb="FF00B050"/>
      <name val="Calibri"/>
      <family val="2"/>
      <scheme val="minor"/>
    </font>
    <font>
      <b/>
      <sz val="13.5"/>
      <color theme="1"/>
      <name val="Arial"/>
      <family val="2"/>
    </font>
    <font>
      <sz val="12"/>
      <color rgb="FF002060"/>
      <name val="Calibri"/>
      <family val="2"/>
      <scheme val="minor"/>
    </font>
    <font>
      <b/>
      <sz val="20"/>
      <name val="Calibri"/>
      <family val="2"/>
      <scheme val="minor"/>
    </font>
    <font>
      <sz val="8"/>
      <color rgb="FFFF0000"/>
      <name val="Arial"/>
      <family val="2"/>
    </font>
    <font>
      <b/>
      <u/>
      <sz val="14"/>
      <color theme="10"/>
      <name val="Calibri"/>
      <family val="2"/>
    </font>
    <font>
      <sz val="14"/>
      <color rgb="FFFF0000"/>
      <name val="Arial"/>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theme="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8C4687"/>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0" fontId="13" fillId="0" borderId="0"/>
  </cellStyleXfs>
  <cellXfs count="367">
    <xf numFmtId="0" fontId="0" fillId="0" borderId="0" xfId="0"/>
    <xf numFmtId="0" fontId="2" fillId="0" borderId="0" xfId="0" applyFont="1"/>
    <xf numFmtId="0" fontId="2" fillId="0" borderId="0" xfId="0" applyFont="1" applyAlignment="1">
      <alignment wrapText="1"/>
    </xf>
    <xf numFmtId="8" fontId="0" fillId="0" borderId="0" xfId="0" applyNumberFormat="1" applyAlignment="1">
      <alignment horizontal="center"/>
    </xf>
    <xf numFmtId="0" fontId="0" fillId="0" borderId="0" xfId="0" applyAlignment="1">
      <alignment wrapText="1"/>
    </xf>
    <xf numFmtId="0" fontId="6" fillId="0" borderId="0" xfId="0" applyFont="1"/>
    <xf numFmtId="0" fontId="5" fillId="10" borderId="0" xfId="0" applyFont="1" applyFill="1" applyAlignment="1">
      <alignment vertical="top" wrapText="1"/>
    </xf>
    <xf numFmtId="0" fontId="16" fillId="0" borderId="0" xfId="0" applyFont="1" applyAlignment="1">
      <alignment wrapText="1"/>
    </xf>
    <xf numFmtId="0" fontId="8" fillId="0" borderId="0" xfId="0" applyFont="1" applyAlignment="1">
      <alignment horizontal="left" wrapText="1"/>
    </xf>
    <xf numFmtId="0" fontId="2"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0" fontId="25" fillId="0" borderId="0" xfId="0" applyFont="1" applyAlignment="1">
      <alignment horizontal="left" wrapText="1"/>
    </xf>
    <xf numFmtId="0" fontId="5" fillId="0" borderId="0" xfId="0" applyFont="1" applyAlignment="1">
      <alignment wrapText="1"/>
    </xf>
    <xf numFmtId="0" fontId="29" fillId="0" borderId="0" xfId="0" applyFont="1" applyAlignment="1">
      <alignment horizontal="justify" vertical="center" wrapText="1"/>
    </xf>
    <xf numFmtId="0" fontId="2" fillId="0" borderId="0" xfId="0" applyFont="1" applyAlignment="1">
      <alignment horizontal="left" vertical="center" wrapText="1"/>
    </xf>
    <xf numFmtId="0" fontId="4" fillId="0" borderId="0" xfId="0" applyFont="1" applyAlignment="1">
      <alignment wrapText="1"/>
    </xf>
    <xf numFmtId="0" fontId="11" fillId="0" borderId="0" xfId="0" applyFont="1" applyAlignment="1">
      <alignment vertical="center" wrapText="1"/>
    </xf>
    <xf numFmtId="0" fontId="0" fillId="0" borderId="0" xfId="0" applyAlignment="1">
      <alignment vertical="center" wrapText="1"/>
    </xf>
    <xf numFmtId="0" fontId="39" fillId="7" borderId="13" xfId="0" applyFont="1" applyFill="1" applyBorder="1" applyAlignment="1">
      <alignment horizontal="left" wrapText="1"/>
    </xf>
    <xf numFmtId="0" fontId="41" fillId="4" borderId="4" xfId="0" applyFont="1" applyFill="1" applyBorder="1" applyAlignment="1">
      <alignment horizontal="left" wrapText="1"/>
    </xf>
    <xf numFmtId="0" fontId="45" fillId="4" borderId="10" xfId="0" applyFont="1" applyFill="1" applyBorder="1" applyAlignment="1">
      <alignment horizontal="left" vertical="center" wrapText="1"/>
    </xf>
    <xf numFmtId="0" fontId="42" fillId="4" borderId="4" xfId="0" applyFont="1" applyFill="1" applyBorder="1" applyAlignment="1" applyProtection="1">
      <alignment wrapText="1"/>
      <protection locked="0"/>
    </xf>
    <xf numFmtId="0" fontId="47" fillId="0" borderId="0" xfId="0" applyFont="1" applyAlignment="1" applyProtection="1">
      <alignment wrapText="1"/>
      <protection locked="0"/>
    </xf>
    <xf numFmtId="0" fontId="44" fillId="0" borderId="0" xfId="0" applyFont="1" applyAlignment="1">
      <alignment wrapText="1"/>
    </xf>
    <xf numFmtId="0" fontId="28" fillId="0" borderId="0" xfId="0" applyFont="1" applyAlignment="1">
      <alignment wrapText="1"/>
    </xf>
    <xf numFmtId="0" fontId="49" fillId="0" borderId="0" xfId="0" applyFont="1" applyAlignment="1">
      <alignment wrapText="1"/>
    </xf>
    <xf numFmtId="8" fontId="28" fillId="0" borderId="0" xfId="0" applyNumberFormat="1" applyFont="1" applyAlignment="1">
      <alignment horizontal="center" wrapText="1"/>
    </xf>
    <xf numFmtId="0" fontId="50" fillId="0" borderId="0" xfId="0" applyFont="1" applyAlignment="1">
      <alignment wrapText="1"/>
    </xf>
    <xf numFmtId="0" fontId="44" fillId="0" borderId="0" xfId="0" applyFont="1" applyAlignment="1">
      <alignment vertical="center" wrapText="1"/>
    </xf>
    <xf numFmtId="0" fontId="28" fillId="0" borderId="0" xfId="0" applyFont="1" applyAlignment="1">
      <alignment horizontal="center" wrapText="1"/>
    </xf>
    <xf numFmtId="164" fontId="28" fillId="0" borderId="0" xfId="0" applyNumberFormat="1" applyFont="1" applyAlignment="1">
      <alignment horizontal="center" wrapText="1"/>
    </xf>
    <xf numFmtId="0" fontId="39" fillId="0" borderId="0" xfId="0" applyFont="1" applyAlignment="1">
      <alignment horizontal="left" wrapText="1"/>
    </xf>
    <xf numFmtId="0" fontId="41" fillId="0" borderId="0" xfId="0" applyFont="1" applyAlignment="1">
      <alignment horizontal="left" wrapText="1"/>
    </xf>
    <xf numFmtId="0" fontId="52" fillId="4" borderId="2" xfId="0" applyFont="1" applyFill="1" applyBorder="1" applyAlignment="1">
      <alignment wrapText="1"/>
    </xf>
    <xf numFmtId="0" fontId="52" fillId="4" borderId="0" xfId="0" applyFont="1" applyFill="1" applyAlignment="1">
      <alignment horizontal="left" wrapText="1"/>
    </xf>
    <xf numFmtId="0" fontId="39" fillId="0" borderId="0" xfId="0" applyFont="1" applyAlignment="1">
      <alignment horizontal="left" vertical="center" wrapText="1"/>
    </xf>
    <xf numFmtId="0" fontId="35" fillId="4" borderId="10" xfId="0" applyFont="1" applyFill="1" applyBorder="1" applyAlignment="1" applyProtection="1">
      <alignment vertical="center" wrapText="1"/>
      <protection hidden="1"/>
    </xf>
    <xf numFmtId="0" fontId="30" fillId="0" borderId="0" xfId="0" applyFont="1" applyAlignment="1" applyProtection="1">
      <alignment horizontal="left" vertical="center" wrapText="1"/>
      <protection hidden="1"/>
    </xf>
    <xf numFmtId="0" fontId="27" fillId="0" borderId="0" xfId="0" applyFont="1" applyAlignment="1" applyProtection="1">
      <alignment horizontal="left" vertical="center" wrapText="1"/>
      <protection hidden="1"/>
    </xf>
    <xf numFmtId="0" fontId="4" fillId="0" borderId="0" xfId="0" applyFont="1" applyAlignment="1" applyProtection="1">
      <alignment wrapText="1"/>
      <protection hidden="1"/>
    </xf>
    <xf numFmtId="0" fontId="39" fillId="7" borderId="13" xfId="0" applyFont="1" applyFill="1" applyBorder="1" applyAlignment="1" applyProtection="1">
      <alignment horizontal="left" wrapText="1"/>
      <protection hidden="1"/>
    </xf>
    <xf numFmtId="0" fontId="41" fillId="4" borderId="4" xfId="0" applyFont="1" applyFill="1" applyBorder="1" applyAlignment="1" applyProtection="1">
      <alignment horizontal="left" wrapText="1"/>
      <protection hidden="1"/>
    </xf>
    <xf numFmtId="0" fontId="35" fillId="4" borderId="0" xfId="0" applyFont="1" applyFill="1" applyAlignment="1" applyProtection="1">
      <alignment vertical="center" wrapText="1"/>
      <protection hidden="1"/>
    </xf>
    <xf numFmtId="0" fontId="35" fillId="4" borderId="2" xfId="0" applyFont="1" applyFill="1" applyBorder="1" applyAlignment="1" applyProtection="1">
      <alignment horizontal="left" vertical="center" wrapText="1"/>
      <protection hidden="1"/>
    </xf>
    <xf numFmtId="0" fontId="35" fillId="4" borderId="14" xfId="0" applyFont="1" applyFill="1" applyBorder="1" applyAlignment="1" applyProtection="1">
      <alignment horizontal="left" vertical="center" wrapText="1"/>
      <protection hidden="1"/>
    </xf>
    <xf numFmtId="0" fontId="35" fillId="4" borderId="10" xfId="0" applyFont="1" applyFill="1" applyBorder="1" applyAlignment="1" applyProtection="1">
      <alignment horizontal="left" vertical="center" wrapText="1"/>
      <protection hidden="1"/>
    </xf>
    <xf numFmtId="0" fontId="43" fillId="4" borderId="2" xfId="0" applyFont="1" applyFill="1" applyBorder="1" applyAlignment="1" applyProtection="1">
      <alignment wrapText="1"/>
      <protection hidden="1"/>
    </xf>
    <xf numFmtId="0" fontId="43" fillId="4" borderId="0" xfId="0" applyFont="1" applyFill="1" applyAlignment="1" applyProtection="1">
      <alignment wrapText="1"/>
      <protection hidden="1"/>
    </xf>
    <xf numFmtId="0" fontId="42" fillId="4" borderId="0" xfId="0" applyFont="1" applyFill="1" applyAlignment="1" applyProtection="1">
      <alignment wrapText="1"/>
      <protection hidden="1"/>
    </xf>
    <xf numFmtId="0" fontId="45" fillId="4" borderId="14" xfId="0" applyFont="1" applyFill="1" applyBorder="1" applyAlignment="1" applyProtection="1">
      <alignment horizontal="left" vertical="center" wrapText="1"/>
      <protection hidden="1"/>
    </xf>
    <xf numFmtId="0" fontId="45" fillId="4" borderId="10" xfId="0" applyFont="1" applyFill="1" applyBorder="1" applyAlignment="1" applyProtection="1">
      <alignment horizontal="left" vertical="center" wrapText="1"/>
      <protection hidden="1"/>
    </xf>
    <xf numFmtId="0" fontId="44" fillId="4" borderId="10" xfId="0" applyFont="1" applyFill="1" applyBorder="1" applyAlignment="1" applyProtection="1">
      <alignment wrapText="1"/>
      <protection hidden="1"/>
    </xf>
    <xf numFmtId="0" fontId="44" fillId="4" borderId="4" xfId="0" applyFont="1" applyFill="1" applyBorder="1" applyAlignment="1" applyProtection="1">
      <alignment wrapText="1"/>
      <protection hidden="1"/>
    </xf>
    <xf numFmtId="0" fontId="44" fillId="4" borderId="5" xfId="0" applyFont="1" applyFill="1" applyBorder="1" applyAlignment="1" applyProtection="1">
      <alignment wrapText="1"/>
      <protection hidden="1"/>
    </xf>
    <xf numFmtId="0" fontId="46" fillId="7" borderId="2" xfId="0" applyFont="1" applyFill="1" applyBorder="1" applyAlignment="1" applyProtection="1">
      <alignment vertical="center" wrapText="1"/>
      <protection hidden="1"/>
    </xf>
    <xf numFmtId="0" fontId="46" fillId="7" borderId="0" xfId="0" applyFont="1" applyFill="1" applyAlignment="1" applyProtection="1">
      <alignment vertical="center" wrapText="1"/>
      <protection hidden="1"/>
    </xf>
    <xf numFmtId="0" fontId="46" fillId="7" borderId="4" xfId="0" applyFont="1" applyFill="1" applyBorder="1" applyAlignment="1" applyProtection="1">
      <alignment wrapText="1"/>
      <protection hidden="1"/>
    </xf>
    <xf numFmtId="0" fontId="42" fillId="9" borderId="2" xfId="0" applyFont="1" applyFill="1" applyBorder="1" applyAlignment="1" applyProtection="1">
      <alignment horizontal="left" wrapText="1"/>
      <protection hidden="1"/>
    </xf>
    <xf numFmtId="0" fontId="42" fillId="0" borderId="1" xfId="0" applyFont="1" applyBorder="1" applyAlignment="1" applyProtection="1">
      <alignment horizontal="center" wrapText="1"/>
      <protection locked="0" hidden="1"/>
    </xf>
    <xf numFmtId="15" fontId="42" fillId="0" borderId="1" xfId="0" applyNumberFormat="1" applyFont="1" applyBorder="1" applyAlignment="1" applyProtection="1">
      <alignment horizontal="center" wrapText="1"/>
      <protection locked="0" hidden="1"/>
    </xf>
    <xf numFmtId="4" fontId="42" fillId="0" borderId="1" xfId="0" applyNumberFormat="1" applyFont="1" applyBorder="1" applyAlignment="1" applyProtection="1">
      <alignment horizontal="center" wrapText="1"/>
      <protection locked="0" hidden="1"/>
    </xf>
    <xf numFmtId="0" fontId="42" fillId="0" borderId="1" xfId="0" applyFont="1" applyBorder="1" applyAlignment="1" applyProtection="1">
      <alignment wrapText="1"/>
      <protection locked="0" hidden="1"/>
    </xf>
    <xf numFmtId="0" fontId="42" fillId="0" borderId="17" xfId="0" applyFont="1" applyBorder="1" applyAlignment="1" applyProtection="1">
      <alignment wrapText="1"/>
      <protection locked="0" hidden="1"/>
    </xf>
    <xf numFmtId="0" fontId="42" fillId="6" borderId="18" xfId="0" applyFont="1" applyFill="1" applyBorder="1" applyAlignment="1" applyProtection="1">
      <alignment wrapText="1"/>
      <protection hidden="1"/>
    </xf>
    <xf numFmtId="0" fontId="46" fillId="6" borderId="19" xfId="0" applyFont="1" applyFill="1" applyBorder="1" applyAlignment="1" applyProtection="1">
      <alignment horizontal="center" wrapText="1"/>
      <protection hidden="1"/>
    </xf>
    <xf numFmtId="0" fontId="46" fillId="6" borderId="19" xfId="0" applyFont="1" applyFill="1" applyBorder="1" applyAlignment="1" applyProtection="1">
      <alignment wrapText="1"/>
      <protection hidden="1"/>
    </xf>
    <xf numFmtId="4" fontId="46" fillId="6" borderId="19" xfId="0" applyNumberFormat="1" applyFont="1" applyFill="1" applyBorder="1" applyAlignment="1" applyProtection="1">
      <alignment horizontal="center" wrapText="1"/>
      <protection hidden="1"/>
    </xf>
    <xf numFmtId="0" fontId="46" fillId="6" borderId="20" xfId="0" applyFont="1" applyFill="1" applyBorder="1" applyAlignment="1" applyProtection="1">
      <alignment wrapText="1"/>
      <protection hidden="1"/>
    </xf>
    <xf numFmtId="0" fontId="44" fillId="0" borderId="0" xfId="0" applyFont="1" applyAlignment="1" applyProtection="1">
      <alignment wrapText="1"/>
      <protection hidden="1"/>
    </xf>
    <xf numFmtId="0" fontId="46" fillId="0" borderId="0" xfId="0" applyFont="1" applyAlignment="1" applyProtection="1">
      <alignment horizontal="center" wrapText="1"/>
      <protection hidden="1"/>
    </xf>
    <xf numFmtId="0" fontId="28" fillId="0" borderId="0" xfId="0" applyFont="1" applyAlignment="1" applyProtection="1">
      <alignment wrapText="1"/>
      <protection hidden="1"/>
    </xf>
    <xf numFmtId="4" fontId="28" fillId="0" borderId="0" xfId="0" applyNumberFormat="1" applyFont="1" applyAlignment="1" applyProtection="1">
      <alignment wrapText="1"/>
      <protection hidden="1"/>
    </xf>
    <xf numFmtId="0" fontId="28" fillId="0" borderId="0" xfId="0" applyFont="1" applyAlignment="1" applyProtection="1">
      <alignment horizontal="center" wrapText="1"/>
      <protection hidden="1"/>
    </xf>
    <xf numFmtId="164" fontId="28" fillId="0" borderId="0" xfId="0" applyNumberFormat="1" applyFont="1" applyAlignment="1" applyProtection="1">
      <alignment horizontal="center" wrapText="1"/>
      <protection hidden="1"/>
    </xf>
    <xf numFmtId="8" fontId="28" fillId="0" borderId="0" xfId="0" applyNumberFormat="1" applyFont="1" applyAlignment="1" applyProtection="1">
      <alignment horizontal="center" wrapText="1"/>
      <protection hidden="1"/>
    </xf>
    <xf numFmtId="0" fontId="42" fillId="4" borderId="14" xfId="0" applyFont="1" applyFill="1" applyBorder="1" applyAlignment="1" applyProtection="1">
      <alignment horizontal="left" vertical="center" wrapText="1"/>
      <protection hidden="1"/>
    </xf>
    <xf numFmtId="0" fontId="40" fillId="4" borderId="2" xfId="0" applyFont="1" applyFill="1" applyBorder="1" applyAlignment="1" applyProtection="1">
      <alignment wrapText="1"/>
      <protection hidden="1"/>
    </xf>
    <xf numFmtId="0" fontId="52" fillId="4" borderId="2" xfId="0" applyFont="1" applyFill="1" applyBorder="1" applyAlignment="1" applyProtection="1">
      <alignment wrapText="1"/>
      <protection hidden="1"/>
    </xf>
    <xf numFmtId="0" fontId="52"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52" fillId="4" borderId="14" xfId="0" applyFont="1" applyFill="1" applyBorder="1" applyAlignment="1" applyProtection="1">
      <alignment wrapText="1"/>
      <protection hidden="1"/>
    </xf>
    <xf numFmtId="0" fontId="52" fillId="4" borderId="10" xfId="0" applyFont="1" applyFill="1" applyBorder="1" applyAlignment="1" applyProtection="1">
      <alignment horizontal="left" wrapText="1"/>
      <protection hidden="1"/>
    </xf>
    <xf numFmtId="0" fontId="40" fillId="4" borderId="5" xfId="0" applyFont="1" applyFill="1" applyBorder="1" applyAlignment="1" applyProtection="1">
      <alignment horizontal="left" wrapText="1"/>
      <protection hidden="1"/>
    </xf>
    <xf numFmtId="0" fontId="52" fillId="4" borderId="9" xfId="0" applyFont="1" applyFill="1" applyBorder="1" applyAlignment="1" applyProtection="1">
      <alignment horizontal="left" wrapText="1"/>
      <protection hidden="1"/>
    </xf>
    <xf numFmtId="0" fontId="44" fillId="2" borderId="0" xfId="0" applyFont="1" applyFill="1" applyAlignment="1" applyProtection="1">
      <alignment vertical="top"/>
      <protection locked="0" hidden="1"/>
    </xf>
    <xf numFmtId="0" fontId="56" fillId="4" borderId="6" xfId="0" applyFont="1" applyFill="1" applyBorder="1" applyAlignment="1" applyProtection="1">
      <alignment vertical="top" wrapText="1"/>
      <protection locked="0" hidden="1"/>
    </xf>
    <xf numFmtId="0" fontId="57" fillId="0" borderId="9" xfId="0" applyFont="1" applyBorder="1" applyAlignment="1" applyProtection="1">
      <alignment vertical="top" wrapText="1"/>
      <protection locked="0" hidden="1"/>
    </xf>
    <xf numFmtId="0" fontId="62" fillId="0" borderId="8" xfId="1" applyFont="1" applyFill="1" applyBorder="1" applyAlignment="1" applyProtection="1">
      <alignment vertical="top" wrapText="1"/>
      <protection locked="0" hidden="1"/>
    </xf>
    <xf numFmtId="0" fontId="58" fillId="2" borderId="0" xfId="0" applyFont="1" applyFill="1" applyAlignment="1" applyProtection="1">
      <alignment vertical="top"/>
      <protection locked="0" hidden="1"/>
    </xf>
    <xf numFmtId="0" fontId="60" fillId="0" borderId="8" xfId="0" applyFont="1" applyBorder="1" applyAlignment="1" applyProtection="1">
      <alignment vertical="top" wrapText="1"/>
      <protection locked="0" hidden="1"/>
    </xf>
    <xf numFmtId="0" fontId="60" fillId="0" borderId="7" xfId="0" applyFont="1" applyBorder="1" applyAlignment="1" applyProtection="1">
      <alignment vertical="top" wrapText="1"/>
      <protection locked="0" hidden="1"/>
    </xf>
    <xf numFmtId="0" fontId="63" fillId="0" borderId="9" xfId="0" applyFont="1" applyBorder="1" applyAlignment="1" applyProtection="1">
      <alignment vertical="top" wrapText="1"/>
      <protection locked="0" hidden="1"/>
    </xf>
    <xf numFmtId="0" fontId="56" fillId="4" borderId="6" xfId="1" applyFont="1" applyFill="1" applyBorder="1" applyAlignment="1" applyProtection="1">
      <alignment vertical="top" wrapText="1"/>
      <protection locked="0" hidden="1"/>
    </xf>
    <xf numFmtId="0" fontId="58" fillId="0" borderId="8" xfId="1" applyFont="1" applyBorder="1" applyAlignment="1" applyProtection="1">
      <alignment vertical="top" wrapText="1"/>
      <protection locked="0" hidden="1"/>
    </xf>
    <xf numFmtId="0" fontId="58" fillId="0" borderId="9" xfId="1" applyFont="1" applyBorder="1" applyAlignment="1" applyProtection="1">
      <alignment vertical="top" wrapText="1"/>
      <protection locked="0" hidden="1"/>
    </xf>
    <xf numFmtId="0" fontId="56" fillId="4" borderId="6" xfId="0" applyFont="1" applyFill="1" applyBorder="1" applyAlignment="1" applyProtection="1">
      <alignment vertical="top" wrapText="1"/>
      <protection hidden="1"/>
    </xf>
    <xf numFmtId="0" fontId="63" fillId="0" borderId="8" xfId="0" quotePrefix="1" applyFont="1" applyBorder="1" applyAlignment="1" applyProtection="1">
      <alignment vertical="top" wrapText="1"/>
      <protection hidden="1"/>
    </xf>
    <xf numFmtId="0" fontId="63" fillId="0" borderId="8" xfId="0" applyFont="1" applyBorder="1" applyAlignment="1" applyProtection="1">
      <alignment vertical="top" wrapText="1"/>
      <protection hidden="1"/>
    </xf>
    <xf numFmtId="0" fontId="61" fillId="0" borderId="8" xfId="0" applyFont="1" applyBorder="1" applyAlignment="1" applyProtection="1">
      <alignment vertical="top" wrapText="1"/>
      <protection hidden="1"/>
    </xf>
    <xf numFmtId="0" fontId="65" fillId="0" borderId="8" xfId="0" applyFont="1" applyBorder="1" applyAlignment="1" applyProtection="1">
      <alignment vertical="top" wrapText="1"/>
      <protection hidden="1"/>
    </xf>
    <xf numFmtId="0" fontId="60" fillId="0" borderId="8" xfId="0" applyFont="1" applyBorder="1" applyAlignment="1" applyProtection="1">
      <alignment vertical="top" wrapText="1"/>
      <protection hidden="1"/>
    </xf>
    <xf numFmtId="0" fontId="63" fillId="0" borderId="7" xfId="0" applyFont="1" applyBorder="1" applyAlignment="1" applyProtection="1">
      <alignment vertical="top" wrapText="1"/>
      <protection hidden="1"/>
    </xf>
    <xf numFmtId="0" fontId="64" fillId="0" borderId="8" xfId="0" applyFont="1" applyBorder="1" applyAlignment="1" applyProtection="1">
      <alignment vertical="top" wrapText="1"/>
      <protection hidden="1"/>
    </xf>
    <xf numFmtId="0" fontId="59" fillId="0" borderId="8" xfId="0" applyFont="1" applyBorder="1" applyAlignment="1" applyProtection="1">
      <alignment vertical="top" wrapText="1"/>
      <protection hidden="1"/>
    </xf>
    <xf numFmtId="0" fontId="38" fillId="0" borderId="8" xfId="0" applyFont="1" applyBorder="1" applyAlignment="1" applyProtection="1">
      <alignment vertical="top" wrapText="1"/>
      <protection hidden="1"/>
    </xf>
    <xf numFmtId="0" fontId="56" fillId="4" borderId="7" xfId="0" applyFont="1" applyFill="1" applyBorder="1" applyAlignment="1" applyProtection="1">
      <alignment vertical="top" wrapText="1"/>
      <protection locked="0" hidden="1"/>
    </xf>
    <xf numFmtId="0" fontId="57" fillId="0" borderId="7" xfId="0" applyFont="1" applyBorder="1" applyAlignment="1" applyProtection="1">
      <alignment vertical="top" wrapText="1"/>
      <protection locked="0" hidden="1"/>
    </xf>
    <xf numFmtId="0" fontId="60" fillId="0" borderId="8" xfId="1" applyFont="1" applyBorder="1" applyAlignment="1" applyProtection="1">
      <alignment vertical="top" wrapText="1"/>
      <protection hidden="1"/>
    </xf>
    <xf numFmtId="0" fontId="0" fillId="0" borderId="0" xfId="0" applyAlignment="1" applyProtection="1">
      <alignment vertical="top" wrapText="1"/>
      <protection hidden="1"/>
    </xf>
    <xf numFmtId="0" fontId="0" fillId="0" borderId="0" xfId="0" applyAlignment="1" applyProtection="1">
      <alignment vertical="top"/>
      <protection hidden="1"/>
    </xf>
    <xf numFmtId="0" fontId="5" fillId="10" borderId="0" xfId="0" applyFont="1" applyFill="1" applyAlignment="1" applyProtection="1">
      <alignment vertical="top" wrapText="1"/>
      <protection hidden="1"/>
    </xf>
    <xf numFmtId="0" fontId="0" fillId="0" borderId="1" xfId="0" applyBorder="1" applyAlignment="1" applyProtection="1">
      <alignment vertical="top" wrapText="1"/>
      <protection hidden="1"/>
    </xf>
    <xf numFmtId="0" fontId="26" fillId="0" borderId="1" xfId="0" applyFont="1" applyBorder="1" applyAlignment="1" applyProtection="1">
      <alignment vertical="top" wrapText="1"/>
      <protection hidden="1"/>
    </xf>
    <xf numFmtId="0" fontId="33" fillId="0" borderId="1" xfId="0" applyFont="1" applyBorder="1" applyAlignment="1" applyProtection="1">
      <alignment vertical="top" wrapText="1"/>
      <protection hidden="1"/>
    </xf>
    <xf numFmtId="0" fontId="44" fillId="3" borderId="0" xfId="0" applyFont="1" applyFill="1"/>
    <xf numFmtId="0" fontId="44" fillId="0" borderId="0" xfId="0" applyFont="1"/>
    <xf numFmtId="0" fontId="47" fillId="0" borderId="3" xfId="0" applyFont="1" applyBorder="1"/>
    <xf numFmtId="0" fontId="44" fillId="2" borderId="0" xfId="0" applyFont="1" applyFill="1" applyProtection="1">
      <protection hidden="1"/>
    </xf>
    <xf numFmtId="0" fontId="44" fillId="3" borderId="0" xfId="0" applyFont="1" applyFill="1" applyProtection="1">
      <protection locked="0" hidden="1"/>
    </xf>
    <xf numFmtId="0" fontId="44" fillId="0" borderId="0" xfId="0" applyFont="1" applyProtection="1">
      <protection locked="0" hidden="1"/>
    </xf>
    <xf numFmtId="0" fontId="44" fillId="3" borderId="0" xfId="0" applyFont="1" applyFill="1" applyProtection="1">
      <protection hidden="1"/>
    </xf>
    <xf numFmtId="0" fontId="55" fillId="3" borderId="0" xfId="0" applyFont="1" applyFill="1" applyProtection="1">
      <protection hidden="1"/>
    </xf>
    <xf numFmtId="0" fontId="66" fillId="3" borderId="0" xfId="0" applyFont="1" applyFill="1" applyAlignment="1" applyProtection="1">
      <alignment vertical="top" wrapText="1"/>
      <protection hidden="1"/>
    </xf>
    <xf numFmtId="0" fontId="45" fillId="3" borderId="0" xfId="0" applyFont="1" applyFill="1" applyProtection="1">
      <protection hidden="1"/>
    </xf>
    <xf numFmtId="0" fontId="22"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7" fillId="0" borderId="1" xfId="0" applyFont="1" applyBorder="1" applyAlignment="1" applyProtection="1">
      <alignment vertical="top" wrapText="1"/>
      <protection hidden="1"/>
    </xf>
    <xf numFmtId="0" fontId="7" fillId="0" borderId="1" xfId="0" quotePrefix="1"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 fillId="0" borderId="1" xfId="1" applyFill="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2" fillId="0" borderId="1" xfId="0" applyFont="1" applyBorder="1" applyAlignment="1" applyProtection="1">
      <alignment vertical="top" wrapText="1"/>
      <protection hidden="1"/>
    </xf>
    <xf numFmtId="0" fontId="3" fillId="0" borderId="1" xfId="0" applyFont="1" applyBorder="1" applyAlignment="1" applyProtection="1">
      <alignment vertical="top" wrapText="1"/>
      <protection hidden="1"/>
    </xf>
    <xf numFmtId="0" fontId="31" fillId="0" borderId="1" xfId="1" applyFont="1" applyFill="1" applyBorder="1" applyAlignment="1" applyProtection="1">
      <alignment vertical="top" wrapText="1"/>
      <protection hidden="1"/>
    </xf>
    <xf numFmtId="0" fontId="24" fillId="0" borderId="1" xfId="1" applyFont="1" applyFill="1" applyBorder="1" applyAlignment="1" applyProtection="1">
      <alignment vertical="top" wrapText="1"/>
      <protection hidden="1"/>
    </xf>
    <xf numFmtId="0" fontId="14" fillId="0" borderId="1" xfId="1" applyFont="1" applyFill="1" applyBorder="1" applyAlignment="1" applyProtection="1">
      <alignment vertical="top" wrapText="1"/>
      <protection hidden="1"/>
    </xf>
    <xf numFmtId="0" fontId="9" fillId="3" borderId="1" xfId="0" applyFont="1" applyFill="1" applyBorder="1" applyAlignment="1" applyProtection="1">
      <alignment vertical="top"/>
      <protection hidden="1"/>
    </xf>
    <xf numFmtId="0" fontId="10" fillId="3" borderId="1" xfId="0" applyFont="1" applyFill="1" applyBorder="1" applyAlignment="1" applyProtection="1">
      <alignment vertical="top" wrapText="1"/>
      <protection hidden="1"/>
    </xf>
    <xf numFmtId="0" fontId="15" fillId="3" borderId="1" xfId="0" applyFont="1" applyFill="1" applyBorder="1" applyAlignment="1" applyProtection="1">
      <alignment vertical="top" wrapText="1"/>
      <protection hidden="1"/>
    </xf>
    <xf numFmtId="0" fontId="0" fillId="3" borderId="1" xfId="0" applyFill="1" applyBorder="1" applyAlignment="1" applyProtection="1">
      <alignment vertical="top" wrapText="1"/>
      <protection hidden="1"/>
    </xf>
    <xf numFmtId="0" fontId="2" fillId="3" borderId="1" xfId="0" applyFont="1" applyFill="1" applyBorder="1" applyAlignment="1" applyProtection="1">
      <alignment horizontal="left" vertical="top" wrapText="1"/>
      <protection hidden="1"/>
    </xf>
    <xf numFmtId="0" fontId="2" fillId="12" borderId="1" xfId="0" applyFont="1" applyFill="1" applyBorder="1" applyAlignment="1" applyProtection="1">
      <alignment vertical="top" wrapText="1"/>
      <protection hidden="1"/>
    </xf>
    <xf numFmtId="0" fontId="42" fillId="4" borderId="4" xfId="0" applyFont="1" applyFill="1" applyBorder="1" applyAlignment="1" applyProtection="1">
      <alignment horizontal="left" vertical="center" wrapText="1"/>
      <protection hidden="1"/>
    </xf>
    <xf numFmtId="0" fontId="41"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vertical="center" wrapText="1"/>
    </xf>
    <xf numFmtId="0" fontId="0" fillId="8" borderId="1" xfId="0" applyFill="1" applyBorder="1" applyAlignment="1" applyProtection="1">
      <alignment vertical="top" wrapText="1"/>
      <protection hidden="1"/>
    </xf>
    <xf numFmtId="0" fontId="35" fillId="4" borderId="0" xfId="0" applyFont="1" applyFill="1" applyAlignment="1" applyProtection="1">
      <alignment horizontal="left" vertical="center" wrapText="1"/>
      <protection hidden="1"/>
    </xf>
    <xf numFmtId="0" fontId="35" fillId="4" borderId="2" xfId="0" applyFont="1" applyFill="1" applyBorder="1" applyAlignment="1" applyProtection="1">
      <alignment vertical="center" wrapText="1"/>
      <protection hidden="1"/>
    </xf>
    <xf numFmtId="0" fontId="31" fillId="0" borderId="1" xfId="0" applyFont="1" applyBorder="1" applyAlignment="1" applyProtection="1">
      <alignment vertical="top" wrapText="1"/>
      <protection hidden="1"/>
    </xf>
    <xf numFmtId="0" fontId="0" fillId="3" borderId="0" xfId="0" applyFill="1" applyAlignment="1">
      <alignment wrapText="1"/>
    </xf>
    <xf numFmtId="0" fontId="35" fillId="4" borderId="5" xfId="0" applyFont="1" applyFill="1" applyBorder="1" applyAlignment="1" applyProtection="1">
      <alignment horizontal="left" vertical="center" wrapText="1"/>
      <protection hidden="1"/>
    </xf>
    <xf numFmtId="0" fontId="35" fillId="4" borderId="0" xfId="0" applyFont="1" applyFill="1" applyAlignment="1" applyProtection="1">
      <alignment horizontal="center" vertical="center" wrapText="1"/>
      <protection hidden="1"/>
    </xf>
    <xf numFmtId="0" fontId="86" fillId="0" borderId="1" xfId="0" applyFont="1" applyBorder="1" applyAlignment="1" applyProtection="1">
      <alignment vertical="top" wrapText="1"/>
      <protection hidden="1"/>
    </xf>
    <xf numFmtId="0" fontId="0" fillId="11" borderId="11" xfId="0" applyFill="1" applyBorder="1" applyAlignment="1">
      <alignment wrapText="1"/>
    </xf>
    <xf numFmtId="0" fontId="0" fillId="11" borderId="12" xfId="0" applyFill="1" applyBorder="1" applyAlignment="1">
      <alignment wrapText="1"/>
    </xf>
    <xf numFmtId="0" fontId="0" fillId="11" borderId="13" xfId="0" applyFill="1" applyBorder="1" applyAlignment="1">
      <alignment wrapText="1"/>
    </xf>
    <xf numFmtId="0" fontId="55" fillId="0" borderId="0" xfId="0" applyFont="1" applyAlignment="1">
      <alignment horizontal="center" wrapText="1"/>
    </xf>
    <xf numFmtId="0" fontId="34" fillId="13" borderId="7" xfId="0" applyFont="1" applyFill="1" applyBorder="1" applyAlignment="1" applyProtection="1">
      <alignment horizontal="center" wrapText="1"/>
      <protection locked="0" hidden="1"/>
    </xf>
    <xf numFmtId="0" fontId="34" fillId="13" borderId="8" xfId="0" applyFont="1" applyFill="1" applyBorder="1" applyAlignment="1" applyProtection="1">
      <alignment horizontal="center" wrapText="1"/>
      <protection locked="0" hidden="1"/>
    </xf>
    <xf numFmtId="0" fontId="69" fillId="8" borderId="1" xfId="0" applyFont="1" applyFill="1" applyBorder="1" applyAlignment="1" applyProtection="1">
      <alignment vertical="top" wrapText="1"/>
      <protection hidden="1"/>
    </xf>
    <xf numFmtId="0" fontId="80" fillId="3" borderId="1" xfId="0" applyFont="1" applyFill="1" applyBorder="1" applyAlignment="1" applyProtection="1">
      <alignment vertical="top"/>
      <protection hidden="1"/>
    </xf>
    <xf numFmtId="0" fontId="81" fillId="3" borderId="1" xfId="0" applyFont="1" applyFill="1" applyBorder="1" applyAlignment="1" applyProtection="1">
      <alignment vertical="top" wrapText="1"/>
      <protection hidden="1"/>
    </xf>
    <xf numFmtId="0" fontId="14" fillId="0" borderId="1" xfId="0" applyFont="1" applyBorder="1" applyAlignment="1" applyProtection="1">
      <alignment vertical="top" wrapText="1"/>
      <protection hidden="1"/>
    </xf>
    <xf numFmtId="0" fontId="37" fillId="4" borderId="0" xfId="0" applyFont="1" applyFill="1" applyAlignment="1" applyProtection="1">
      <alignment horizontal="left" vertical="center" wrapText="1"/>
      <protection hidden="1"/>
    </xf>
    <xf numFmtId="0" fontId="48" fillId="5" borderId="16" xfId="0" applyFont="1" applyFill="1" applyBorder="1" applyAlignment="1">
      <alignment horizontal="center" vertical="center" wrapText="1"/>
    </xf>
    <xf numFmtId="0" fontId="44" fillId="0" borderId="0" xfId="0" applyFont="1" applyAlignment="1">
      <alignment horizontal="center" vertical="center"/>
    </xf>
    <xf numFmtId="0" fontId="48" fillId="5" borderId="3" xfId="0" applyFont="1" applyFill="1" applyBorder="1" applyAlignment="1">
      <alignment horizontal="left" vertical="center" wrapText="1"/>
    </xf>
    <xf numFmtId="0" fontId="46" fillId="7" borderId="0" xfId="0" applyFont="1" applyFill="1" applyAlignment="1" applyProtection="1">
      <alignment horizontal="center" vertical="center" wrapText="1"/>
      <protection hidden="1"/>
    </xf>
    <xf numFmtId="0" fontId="92" fillId="0" borderId="0" xfId="0" applyFont="1" applyAlignment="1">
      <alignment horizontal="left" vertical="top" wrapText="1"/>
    </xf>
    <xf numFmtId="0" fontId="92" fillId="0" borderId="0" xfId="0" applyFont="1" applyAlignment="1">
      <alignment horizontal="left" vertical="center" wrapText="1"/>
    </xf>
    <xf numFmtId="14" fontId="0" fillId="0" borderId="0" xfId="0" applyNumberFormat="1" applyAlignment="1" applyProtection="1">
      <alignment horizontal="left" vertical="top"/>
      <protection hidden="1"/>
    </xf>
    <xf numFmtId="0" fontId="0" fillId="4" borderId="8" xfId="0" applyFill="1" applyBorder="1" applyAlignment="1">
      <alignment wrapText="1"/>
    </xf>
    <xf numFmtId="0" fontId="0" fillId="4" borderId="9" xfId="0" applyFill="1" applyBorder="1" applyAlignment="1">
      <alignment wrapText="1"/>
    </xf>
    <xf numFmtId="15" fontId="35" fillId="0" borderId="9" xfId="0" applyNumberFormat="1" applyFont="1" applyBorder="1" applyAlignment="1" applyProtection="1">
      <alignment horizontal="center" vertical="center" wrapText="1"/>
      <protection locked="0" hidden="1"/>
    </xf>
    <xf numFmtId="165" fontId="35" fillId="0" borderId="6" xfId="0" applyNumberFormat="1" applyFont="1" applyBorder="1" applyAlignment="1" applyProtection="1">
      <alignment horizontal="center" vertical="center" wrapText="1"/>
      <protection locked="0" hidden="1"/>
    </xf>
    <xf numFmtId="0" fontId="42" fillId="4" borderId="2" xfId="0" applyFont="1" applyFill="1" applyBorder="1" applyAlignment="1" applyProtection="1">
      <alignment horizontal="left" vertical="center" wrapText="1"/>
      <protection hidden="1"/>
    </xf>
    <xf numFmtId="164" fontId="35" fillId="0" borderId="9" xfId="0" applyNumberFormat="1" applyFont="1" applyBorder="1" applyAlignment="1" applyProtection="1">
      <alignment horizontal="center" vertical="center" wrapText="1"/>
      <protection locked="0" hidden="1"/>
    </xf>
    <xf numFmtId="165" fontId="35" fillId="0" borderId="22" xfId="0" applyNumberFormat="1" applyFont="1" applyBorder="1" applyAlignment="1" applyProtection="1">
      <alignment horizontal="center" vertical="center" wrapText="1"/>
      <protection locked="0" hidden="1"/>
    </xf>
    <xf numFmtId="0" fontId="46" fillId="7" borderId="1" xfId="0" applyFont="1" applyFill="1" applyBorder="1" applyAlignment="1" applyProtection="1">
      <alignment vertical="center" wrapText="1"/>
      <protection hidden="1"/>
    </xf>
    <xf numFmtId="0" fontId="46" fillId="7" borderId="1" xfId="0" applyFont="1" applyFill="1" applyBorder="1" applyAlignment="1" applyProtection="1">
      <alignment horizontal="left" vertical="center" wrapText="1"/>
      <protection hidden="1"/>
    </xf>
    <xf numFmtId="0" fontId="46" fillId="7" borderId="1" xfId="0" applyFont="1" applyFill="1" applyBorder="1" applyAlignment="1" applyProtection="1">
      <alignment horizontal="center" vertical="center" wrapText="1"/>
      <protection hidden="1"/>
    </xf>
    <xf numFmtId="0" fontId="0" fillId="7" borderId="1" xfId="0" applyFill="1" applyBorder="1" applyAlignment="1">
      <alignment vertical="center" wrapText="1"/>
    </xf>
    <xf numFmtId="0" fontId="94" fillId="4" borderId="4" xfId="0" applyFont="1" applyFill="1" applyBorder="1" applyAlignment="1" applyProtection="1">
      <alignment vertical="center" wrapText="1"/>
      <protection hidden="1"/>
    </xf>
    <xf numFmtId="0" fontId="37" fillId="4" borderId="4" xfId="0" applyFont="1" applyFill="1" applyBorder="1" applyAlignment="1" applyProtection="1">
      <alignment vertical="center" wrapText="1"/>
      <protection hidden="1"/>
    </xf>
    <xf numFmtId="0" fontId="37" fillId="4" borderId="2" xfId="0" applyFont="1" applyFill="1" applyBorder="1" applyAlignment="1" applyProtection="1">
      <alignment horizontal="center" vertical="center" wrapText="1"/>
      <protection hidden="1"/>
    </xf>
    <xf numFmtId="0" fontId="37" fillId="4" borderId="7" xfId="0" applyFont="1" applyFill="1" applyBorder="1" applyAlignment="1" applyProtection="1">
      <alignment horizontal="left" vertical="center" wrapText="1"/>
      <protection hidden="1"/>
    </xf>
    <xf numFmtId="0" fontId="88" fillId="4" borderId="8" xfId="1" applyFont="1" applyFill="1" applyBorder="1" applyAlignment="1" applyProtection="1">
      <alignment horizontal="left" vertical="center" wrapText="1"/>
      <protection hidden="1"/>
    </xf>
    <xf numFmtId="0" fontId="46" fillId="5" borderId="1" xfId="0" applyFont="1" applyFill="1" applyBorder="1" applyAlignment="1" applyProtection="1">
      <alignment vertical="center" wrapText="1"/>
      <protection hidden="1"/>
    </xf>
    <xf numFmtId="0" fontId="46" fillId="5" borderId="1" xfId="0" applyFont="1" applyFill="1" applyBorder="1" applyAlignment="1" applyProtection="1">
      <alignment horizontal="center" vertical="center" wrapText="1"/>
      <protection hidden="1"/>
    </xf>
    <xf numFmtId="0" fontId="46" fillId="5" borderId="15" xfId="0" applyFont="1" applyFill="1" applyBorder="1" applyAlignment="1" applyProtection="1">
      <alignment horizontal="center" vertical="center" wrapText="1"/>
      <protection hidden="1"/>
    </xf>
    <xf numFmtId="0" fontId="46" fillId="5" borderId="16" xfId="0" applyFont="1" applyFill="1" applyBorder="1" applyAlignment="1" applyProtection="1">
      <alignment horizontal="center" vertical="center" wrapText="1"/>
      <protection hidden="1"/>
    </xf>
    <xf numFmtId="0" fontId="28" fillId="0" borderId="0" xfId="0" applyFont="1" applyAlignment="1">
      <alignment horizontal="center" vertical="center" wrapText="1"/>
    </xf>
    <xf numFmtId="0" fontId="42" fillId="4" borderId="0" xfId="0" applyFont="1" applyFill="1" applyAlignment="1" applyProtection="1">
      <alignment vertical="center" wrapText="1"/>
      <protection hidden="1"/>
    </xf>
    <xf numFmtId="165" fontId="42" fillId="4" borderId="0" xfId="0" applyNumberFormat="1" applyFont="1" applyFill="1" applyAlignment="1" applyProtection="1">
      <alignment horizontal="center" vertical="center" wrapText="1"/>
      <protection hidden="1"/>
    </xf>
    <xf numFmtId="2" fontId="42" fillId="4" borderId="0" xfId="0" applyNumberFormat="1" applyFont="1" applyFill="1" applyAlignment="1" applyProtection="1">
      <alignment horizontal="center" vertical="center" wrapText="1"/>
      <protection hidden="1"/>
    </xf>
    <xf numFmtId="8" fontId="42" fillId="4" borderId="4" xfId="0" applyNumberFormat="1" applyFont="1" applyFill="1" applyBorder="1" applyAlignment="1" applyProtection="1">
      <alignment horizontal="center" vertical="center" wrapText="1"/>
      <protection hidden="1"/>
    </xf>
    <xf numFmtId="0" fontId="49" fillId="0" borderId="0" xfId="0" applyFont="1" applyAlignment="1">
      <alignment vertical="center" wrapText="1"/>
    </xf>
    <xf numFmtId="0" fontId="42" fillId="6" borderId="2" xfId="0" applyFont="1" applyFill="1" applyBorder="1" applyAlignment="1" applyProtection="1">
      <alignment horizontal="left" vertical="center" wrapText="1"/>
      <protection hidden="1"/>
    </xf>
    <xf numFmtId="0" fontId="46" fillId="6" borderId="0" xfId="0" applyFont="1" applyFill="1" applyAlignment="1" applyProtection="1">
      <alignment vertical="center" wrapText="1"/>
      <protection hidden="1"/>
    </xf>
    <xf numFmtId="0" fontId="46" fillId="6" borderId="0" xfId="0" applyFont="1" applyFill="1" applyAlignment="1" applyProtection="1">
      <alignment horizontal="center" vertical="center" wrapText="1"/>
      <protection hidden="1"/>
    </xf>
    <xf numFmtId="164" fontId="46" fillId="6" borderId="0" xfId="0" applyNumberFormat="1" applyFont="1" applyFill="1" applyAlignment="1" applyProtection="1">
      <alignment horizontal="center" vertical="center" wrapText="1"/>
      <protection hidden="1"/>
    </xf>
    <xf numFmtId="165" fontId="46" fillId="6" borderId="0" xfId="0" applyNumberFormat="1" applyFont="1" applyFill="1" applyAlignment="1" applyProtection="1">
      <alignment horizontal="center" vertical="center" wrapText="1"/>
      <protection hidden="1"/>
    </xf>
    <xf numFmtId="0" fontId="46" fillId="6" borderId="4" xfId="0" applyFont="1" applyFill="1" applyBorder="1" applyAlignment="1" applyProtection="1">
      <alignment vertical="center" wrapText="1"/>
      <protection hidden="1"/>
    </xf>
    <xf numFmtId="164" fontId="35" fillId="4" borderId="0" xfId="0" applyNumberFormat="1" applyFont="1" applyFill="1" applyAlignment="1" applyProtection="1">
      <alignment horizontal="center" vertical="center" wrapText="1"/>
      <protection hidden="1"/>
    </xf>
    <xf numFmtId="165" fontId="35" fillId="4" borderId="0" xfId="0" applyNumberFormat="1" applyFont="1" applyFill="1" applyAlignment="1" applyProtection="1">
      <alignment horizontal="center" vertical="center" wrapText="1"/>
      <protection hidden="1"/>
    </xf>
    <xf numFmtId="2" fontId="35" fillId="4" borderId="4" xfId="0" applyNumberFormat="1" applyFont="1" applyFill="1" applyBorder="1" applyAlignment="1" applyProtection="1">
      <alignment horizontal="center" vertical="center" wrapText="1"/>
      <protection hidden="1"/>
    </xf>
    <xf numFmtId="2" fontId="45" fillId="0" borderId="0" xfId="0" applyNumberFormat="1" applyFont="1" applyAlignment="1">
      <alignment horizontal="center" vertical="center" wrapText="1"/>
    </xf>
    <xf numFmtId="0" fontId="50" fillId="0" borderId="0" xfId="0" applyFont="1" applyAlignment="1">
      <alignment vertical="center" wrapText="1"/>
    </xf>
    <xf numFmtId="0" fontId="49" fillId="6" borderId="2" xfId="0" applyFont="1" applyFill="1" applyBorder="1" applyAlignment="1" applyProtection="1">
      <alignment vertical="center" wrapText="1"/>
      <protection hidden="1"/>
    </xf>
    <xf numFmtId="0" fontId="51" fillId="6" borderId="0" xfId="0" applyFont="1" applyFill="1" applyAlignment="1" applyProtection="1">
      <alignment vertical="center" wrapText="1"/>
      <protection hidden="1"/>
    </xf>
    <xf numFmtId="0" fontId="51" fillId="6" borderId="0" xfId="0" applyFont="1" applyFill="1" applyAlignment="1" applyProtection="1">
      <alignment horizontal="center" vertical="center" wrapText="1"/>
      <protection hidden="1"/>
    </xf>
    <xf numFmtId="164" fontId="51" fillId="6" borderId="0" xfId="0" applyNumberFormat="1" applyFont="1" applyFill="1" applyAlignment="1" applyProtection="1">
      <alignment horizontal="center" vertical="center" wrapText="1"/>
      <protection hidden="1"/>
    </xf>
    <xf numFmtId="165" fontId="51" fillId="6" borderId="0" xfId="0" applyNumberFormat="1" applyFont="1" applyFill="1" applyAlignment="1" applyProtection="1">
      <alignment horizontal="center" vertical="center" wrapText="1"/>
      <protection hidden="1"/>
    </xf>
    <xf numFmtId="8" fontId="51" fillId="6" borderId="4" xfId="0" applyNumberFormat="1" applyFont="1" applyFill="1" applyBorder="1" applyAlignment="1" applyProtection="1">
      <alignment horizontal="center" vertical="center" wrapText="1"/>
      <protection hidden="1"/>
    </xf>
    <xf numFmtId="8" fontId="51" fillId="0" borderId="0" xfId="0" applyNumberFormat="1" applyFont="1" applyAlignment="1">
      <alignment horizontal="center" vertical="center" wrapText="1"/>
    </xf>
    <xf numFmtId="0" fontId="16" fillId="0" borderId="0" xfId="0" applyFont="1" applyAlignment="1">
      <alignment vertical="center" wrapText="1"/>
    </xf>
    <xf numFmtId="0" fontId="95" fillId="4" borderId="0" xfId="0" applyFont="1" applyFill="1" applyAlignment="1" applyProtection="1">
      <alignment horizontal="left" vertical="center" wrapText="1"/>
      <protection hidden="1"/>
    </xf>
    <xf numFmtId="0" fontId="34" fillId="3" borderId="16" xfId="0" applyFont="1" applyFill="1" applyBorder="1" applyAlignment="1" applyProtection="1">
      <alignment vertical="center" wrapText="1"/>
      <protection locked="0"/>
    </xf>
    <xf numFmtId="0" fontId="96" fillId="3" borderId="15" xfId="0" applyFont="1" applyFill="1" applyBorder="1" applyAlignment="1" applyProtection="1">
      <alignment vertical="center" wrapText="1"/>
      <protection locked="0"/>
    </xf>
    <xf numFmtId="0" fontId="37" fillId="4" borderId="0" xfId="0" applyFont="1" applyFill="1" applyAlignment="1" applyProtection="1">
      <alignment horizontal="left" wrapText="1"/>
      <protection locked="0" hidden="1"/>
    </xf>
    <xf numFmtId="0" fontId="37" fillId="0" borderId="6" xfId="0" applyFont="1" applyBorder="1" applyAlignment="1" applyProtection="1">
      <alignment horizontal="left" vertical="center" wrapText="1"/>
      <protection locked="0" hidden="1"/>
    </xf>
    <xf numFmtId="0" fontId="97" fillId="0" borderId="8" xfId="0" applyFont="1" applyBorder="1" applyAlignment="1" applyProtection="1">
      <alignment vertical="top" wrapText="1"/>
      <protection locked="0" hidden="1"/>
    </xf>
    <xf numFmtId="0" fontId="97" fillId="0" borderId="8" xfId="0" applyFont="1" applyBorder="1" applyAlignment="1" applyProtection="1">
      <alignment vertical="top" wrapText="1"/>
      <protection hidden="1"/>
    </xf>
    <xf numFmtId="0" fontId="64" fillId="0" borderId="8" xfId="0" applyFont="1" applyBorder="1" applyAlignment="1" applyProtection="1">
      <alignment vertical="top" wrapText="1"/>
      <protection locked="0" hidden="1"/>
    </xf>
    <xf numFmtId="0" fontId="37" fillId="0" borderId="8" xfId="0" applyFont="1" applyBorder="1" applyAlignment="1" applyProtection="1">
      <alignment vertical="top" wrapText="1"/>
      <protection hidden="1"/>
    </xf>
    <xf numFmtId="0" fontId="98" fillId="0" borderId="8" xfId="0" applyFont="1" applyBorder="1" applyAlignment="1" applyProtection="1">
      <alignment vertical="top" wrapText="1"/>
      <protection hidden="1"/>
    </xf>
    <xf numFmtId="0" fontId="40" fillId="4" borderId="0" xfId="0" applyFont="1" applyFill="1" applyAlignment="1" applyProtection="1">
      <alignment horizontal="left" vertical="center" wrapText="1"/>
      <protection hidden="1"/>
    </xf>
    <xf numFmtId="0" fontId="51" fillId="0" borderId="0" xfId="0" applyFont="1" applyAlignment="1" applyProtection="1">
      <alignment horizontal="center" vertical="center" wrapText="1"/>
      <protection hidden="1"/>
    </xf>
    <xf numFmtId="8" fontId="99" fillId="0" borderId="0" xfId="0" applyNumberFormat="1" applyFont="1" applyAlignment="1">
      <alignment horizontal="left" vertical="center" wrapText="1"/>
    </xf>
    <xf numFmtId="0" fontId="92" fillId="7" borderId="13" xfId="0" applyFont="1" applyFill="1" applyBorder="1" applyAlignment="1" applyProtection="1">
      <alignment horizontal="left" vertical="center" wrapText="1"/>
      <protection hidden="1"/>
    </xf>
    <xf numFmtId="0" fontId="105" fillId="0" borderId="0" xfId="0" applyFont="1" applyAlignment="1" applyProtection="1">
      <alignment vertical="top"/>
      <protection hidden="1"/>
    </xf>
    <xf numFmtId="49" fontId="106" fillId="3" borderId="1" xfId="0" applyNumberFormat="1" applyFont="1" applyFill="1" applyBorder="1" applyAlignment="1" applyProtection="1">
      <alignment horizontal="center" vertical="center" wrapText="1"/>
      <protection locked="0"/>
    </xf>
    <xf numFmtId="0" fontId="88" fillId="0" borderId="8" xfId="1" applyFont="1" applyFill="1" applyBorder="1" applyAlignment="1" applyProtection="1">
      <alignment vertical="top" wrapText="1"/>
      <protection locked="0" hidden="1"/>
    </xf>
    <xf numFmtId="0" fontId="45" fillId="2" borderId="0" xfId="0" applyFont="1" applyFill="1" applyAlignment="1" applyProtection="1">
      <alignment vertical="top"/>
      <protection locked="0" hidden="1"/>
    </xf>
    <xf numFmtId="0" fontId="55" fillId="0" borderId="0" xfId="0" applyFont="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wrapText="1"/>
    </xf>
    <xf numFmtId="0" fontId="6" fillId="8" borderId="0" xfId="0" applyFont="1" applyFill="1"/>
    <xf numFmtId="0" fontId="26" fillId="0" borderId="0" xfId="0" applyFont="1"/>
    <xf numFmtId="0" fontId="107" fillId="0" borderId="0" xfId="0" applyFont="1" applyAlignment="1">
      <alignment wrapText="1"/>
    </xf>
    <xf numFmtId="0" fontId="0" fillId="14" borderId="1" xfId="0" applyFill="1" applyBorder="1" applyAlignment="1" applyProtection="1">
      <alignment vertical="top" wrapText="1"/>
      <protection hidden="1"/>
    </xf>
    <xf numFmtId="0" fontId="31" fillId="14" borderId="1" xfId="0" applyFont="1" applyFill="1" applyBorder="1" applyAlignment="1" applyProtection="1">
      <alignment vertical="top" wrapText="1"/>
      <protection hidden="1"/>
    </xf>
    <xf numFmtId="0" fontId="0" fillId="14" borderId="0" xfId="0" applyFill="1" applyAlignment="1" applyProtection="1">
      <alignment vertical="top" wrapText="1"/>
      <protection hidden="1"/>
    </xf>
    <xf numFmtId="0" fontId="26" fillId="0" borderId="0" xfId="0" applyFont="1" applyAlignment="1" applyProtection="1">
      <alignment vertical="top"/>
      <protection hidden="1"/>
    </xf>
    <xf numFmtId="8" fontId="0" fillId="0" borderId="1" xfId="0" applyNumberFormat="1" applyBorder="1" applyAlignment="1">
      <alignment horizontal="center"/>
    </xf>
    <xf numFmtId="0" fontId="1" fillId="0" borderId="0" xfId="1" applyAlignment="1" applyProtection="1">
      <alignment vertical="center"/>
    </xf>
    <xf numFmtId="0" fontId="0" fillId="8" borderId="0" xfId="0" applyFill="1" applyAlignment="1" applyProtection="1">
      <alignment vertical="top" wrapText="1"/>
      <protection hidden="1"/>
    </xf>
    <xf numFmtId="0" fontId="109" fillId="3" borderId="0" xfId="0" applyFont="1" applyFill="1" applyAlignment="1" applyProtection="1">
      <alignment wrapText="1"/>
      <protection locked="0" hidden="1"/>
    </xf>
    <xf numFmtId="0" fontId="74" fillId="0" borderId="1" xfId="0" applyFont="1" applyBorder="1" applyAlignment="1" applyProtection="1">
      <alignment vertical="top" wrapText="1"/>
      <protection hidden="1"/>
    </xf>
    <xf numFmtId="0" fontId="10" fillId="0" borderId="1" xfId="0" applyFont="1" applyBorder="1" applyAlignment="1" applyProtection="1">
      <alignment vertical="top" wrapText="1"/>
      <protection hidden="1"/>
    </xf>
    <xf numFmtId="0" fontId="9" fillId="0" borderId="1" xfId="0" applyFont="1" applyBorder="1" applyAlignment="1" applyProtection="1">
      <alignment vertical="top"/>
      <protection hidden="1"/>
    </xf>
    <xf numFmtId="0" fontId="10" fillId="0" borderId="1" xfId="0" applyFont="1" applyBorder="1" applyAlignment="1" applyProtection="1">
      <alignment vertical="top"/>
      <protection hidden="1"/>
    </xf>
    <xf numFmtId="0" fontId="81" fillId="0" borderId="1" xfId="0" applyFont="1" applyBorder="1" applyAlignment="1" applyProtection="1">
      <alignment vertical="top" wrapText="1"/>
      <protection hidden="1"/>
    </xf>
    <xf numFmtId="0" fontId="0" fillId="0" borderId="1" xfId="0" applyBorder="1" applyAlignment="1" applyProtection="1">
      <alignment vertical="top"/>
      <protection hidden="1"/>
    </xf>
    <xf numFmtId="0" fontId="2" fillId="0" borderId="0" xfId="0" applyFont="1" applyAlignment="1" applyProtection="1">
      <alignment vertical="top" wrapText="1"/>
      <protection hidden="1"/>
    </xf>
    <xf numFmtId="0" fontId="0" fillId="0" borderId="16" xfId="0" applyBorder="1" applyAlignment="1" applyProtection="1">
      <alignment vertical="top" wrapText="1"/>
      <protection hidden="1"/>
    </xf>
    <xf numFmtId="0" fontId="0" fillId="8" borderId="17" xfId="0" applyFill="1" applyBorder="1" applyAlignment="1" applyProtection="1">
      <alignment vertical="top" wrapText="1"/>
      <protection hidden="1"/>
    </xf>
    <xf numFmtId="0" fontId="2" fillId="12" borderId="17" xfId="0" applyFont="1" applyFill="1" applyBorder="1" applyAlignment="1" applyProtection="1">
      <alignment vertical="top" wrapText="1"/>
      <protection hidden="1"/>
    </xf>
    <xf numFmtId="0" fontId="70" fillId="12" borderId="17" xfId="0" applyFont="1" applyFill="1" applyBorder="1" applyAlignment="1" applyProtection="1">
      <alignment vertical="top" wrapText="1"/>
      <protection hidden="1"/>
    </xf>
    <xf numFmtId="0" fontId="0" fillId="0" borderId="17" xfId="0" applyBorder="1" applyAlignment="1" applyProtection="1">
      <alignment vertical="top" wrapText="1"/>
      <protection hidden="1"/>
    </xf>
    <xf numFmtId="0" fontId="0" fillId="0" borderId="27" xfId="0" applyBorder="1" applyAlignment="1" applyProtection="1">
      <alignment vertical="top" wrapText="1"/>
      <protection hidden="1"/>
    </xf>
    <xf numFmtId="0" fontId="0" fillId="8" borderId="27" xfId="0" applyFill="1" applyBorder="1" applyAlignment="1" applyProtection="1">
      <alignment vertical="top" wrapText="1"/>
      <protection hidden="1"/>
    </xf>
    <xf numFmtId="0" fontId="9" fillId="3" borderId="28" xfId="0" applyFont="1" applyFill="1" applyBorder="1" applyAlignment="1" applyProtection="1">
      <alignment vertical="top"/>
      <protection hidden="1"/>
    </xf>
    <xf numFmtId="0" fontId="9" fillId="0" borderId="28" xfId="0" applyFont="1" applyBorder="1" applyAlignment="1" applyProtection="1">
      <alignment vertical="top"/>
      <protection hidden="1"/>
    </xf>
    <xf numFmtId="0" fontId="9" fillId="3" borderId="27" xfId="0" applyFont="1" applyFill="1" applyBorder="1" applyAlignment="1" applyProtection="1">
      <alignment vertical="top"/>
      <protection hidden="1"/>
    </xf>
    <xf numFmtId="0" fontId="89" fillId="3" borderId="27" xfId="0" applyFont="1" applyFill="1" applyBorder="1" applyAlignment="1" applyProtection="1">
      <alignment vertical="top" wrapText="1"/>
      <protection hidden="1"/>
    </xf>
    <xf numFmtId="0" fontId="28" fillId="10" borderId="1" xfId="0" applyFont="1" applyFill="1" applyBorder="1" applyAlignment="1" applyProtection="1">
      <alignment vertical="top" wrapText="1"/>
      <protection hidden="1"/>
    </xf>
    <xf numFmtId="0" fontId="5" fillId="10" borderId="1" xfId="0" applyFont="1" applyFill="1" applyBorder="1" applyAlignment="1" applyProtection="1">
      <alignment vertical="top" wrapText="1"/>
      <protection hidden="1"/>
    </xf>
    <xf numFmtId="0" fontId="44" fillId="2" borderId="0" xfId="0" applyFont="1" applyFill="1" applyAlignment="1" applyProtection="1">
      <alignment vertical="center"/>
      <protection hidden="1"/>
    </xf>
    <xf numFmtId="0" fontId="67" fillId="3" borderId="0" xfId="0" applyFont="1" applyFill="1" applyAlignment="1" applyProtection="1">
      <alignment vertical="center" wrapText="1"/>
      <protection hidden="1"/>
    </xf>
    <xf numFmtId="0" fontId="44" fillId="3" borderId="0" xfId="0" applyFont="1" applyFill="1" applyAlignment="1" applyProtection="1">
      <alignment vertical="center"/>
      <protection locked="0" hidden="1"/>
    </xf>
    <xf numFmtId="0" fontId="44" fillId="0" borderId="0" xfId="0" applyFont="1" applyAlignment="1" applyProtection="1">
      <alignment vertical="center"/>
      <protection locked="0" hidden="1"/>
    </xf>
    <xf numFmtId="0" fontId="110" fillId="13" borderId="8" xfId="1" applyFont="1" applyFill="1" applyBorder="1" applyAlignment="1" applyProtection="1">
      <alignment horizontal="center" vertical="center" wrapText="1"/>
      <protection locked="0" hidden="1"/>
    </xf>
    <xf numFmtId="0" fontId="110" fillId="13" borderId="9" xfId="1" applyFont="1" applyFill="1" applyBorder="1" applyAlignment="1" applyProtection="1">
      <alignment horizontal="center" vertical="center" wrapText="1"/>
      <protection locked="0" hidden="1"/>
    </xf>
    <xf numFmtId="0" fontId="111" fillId="3" borderId="0" xfId="0" applyFont="1" applyFill="1" applyProtection="1">
      <protection hidden="1"/>
    </xf>
    <xf numFmtId="0" fontId="93" fillId="4" borderId="14" xfId="0" applyFont="1" applyFill="1" applyBorder="1" applyAlignment="1" applyProtection="1">
      <alignment horizontal="left" vertical="center" wrapText="1"/>
      <protection hidden="1"/>
    </xf>
    <xf numFmtId="0" fontId="93" fillId="4" borderId="10" xfId="0" applyFont="1" applyFill="1" applyBorder="1" applyAlignment="1" applyProtection="1">
      <alignment horizontal="left" vertical="center" wrapText="1"/>
      <protection hidden="1"/>
    </xf>
    <xf numFmtId="0" fontId="93" fillId="4" borderId="5" xfId="0" applyFont="1" applyFill="1" applyBorder="1" applyAlignment="1" applyProtection="1">
      <alignment horizontal="left" vertical="center" wrapText="1"/>
      <protection hidden="1"/>
    </xf>
    <xf numFmtId="0" fontId="91" fillId="4" borderId="11" xfId="0" applyFont="1" applyFill="1" applyBorder="1" applyAlignment="1" applyProtection="1">
      <alignment horizontal="left" vertical="center" wrapText="1"/>
      <protection hidden="1"/>
    </xf>
    <xf numFmtId="0" fontId="91" fillId="4" borderId="12" xfId="0" applyFont="1" applyFill="1" applyBorder="1" applyAlignment="1" applyProtection="1">
      <alignment horizontal="left" vertical="center" wrapText="1"/>
      <protection hidden="1"/>
    </xf>
    <xf numFmtId="0" fontId="91" fillId="4" borderId="13" xfId="0" applyFont="1" applyFill="1" applyBorder="1" applyAlignment="1" applyProtection="1">
      <alignment horizontal="left" vertical="center" wrapText="1"/>
      <protection hidden="1"/>
    </xf>
    <xf numFmtId="0" fontId="35" fillId="4" borderId="2" xfId="0" applyFont="1" applyFill="1" applyBorder="1" applyAlignment="1" applyProtection="1">
      <alignment horizontal="left" vertical="center" wrapText="1"/>
      <protection hidden="1"/>
    </xf>
    <xf numFmtId="0" fontId="35" fillId="4" borderId="0" xfId="0" applyFont="1" applyFill="1" applyAlignment="1" applyProtection="1">
      <alignment horizontal="left" vertical="center" wrapText="1"/>
      <protection hidden="1"/>
    </xf>
    <xf numFmtId="0" fontId="35" fillId="4" borderId="24" xfId="0" applyFont="1" applyFill="1" applyBorder="1" applyAlignment="1" applyProtection="1">
      <alignment horizontal="left" vertical="center" wrapText="1"/>
      <protection hidden="1"/>
    </xf>
    <xf numFmtId="0" fontId="67" fillId="0" borderId="2"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67" fillId="0" borderId="4" xfId="0" applyFont="1" applyBorder="1" applyAlignment="1" applyProtection="1">
      <alignment horizontal="left" vertical="center" wrapText="1"/>
      <protection hidden="1"/>
    </xf>
    <xf numFmtId="0" fontId="92" fillId="7" borderId="18" xfId="0" applyFont="1" applyFill="1" applyBorder="1" applyAlignment="1" applyProtection="1">
      <alignment horizontal="left" vertical="center" wrapText="1"/>
      <protection hidden="1"/>
    </xf>
    <xf numFmtId="0" fontId="92" fillId="7" borderId="19" xfId="0" applyFont="1" applyFill="1" applyBorder="1" applyAlignment="1" applyProtection="1">
      <alignment horizontal="left" vertical="center" wrapText="1"/>
      <protection hidden="1"/>
    </xf>
    <xf numFmtId="0" fontId="37" fillId="0" borderId="2" xfId="0" applyFont="1" applyBorder="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93" fillId="4" borderId="2" xfId="0" applyFont="1" applyFill="1" applyBorder="1" applyAlignment="1" applyProtection="1">
      <alignment horizontal="left" wrapText="1"/>
      <protection hidden="1"/>
    </xf>
    <xf numFmtId="0" fontId="93" fillId="4" borderId="0" xfId="0" applyFont="1" applyFill="1" applyAlignment="1" applyProtection="1">
      <alignment horizontal="left" wrapText="1"/>
      <protection hidden="1"/>
    </xf>
    <xf numFmtId="0" fontId="92" fillId="7" borderId="11" xfId="0" applyFont="1" applyFill="1" applyBorder="1" applyAlignment="1" applyProtection="1">
      <alignment horizontal="left" vertical="center" wrapText="1"/>
      <protection hidden="1"/>
    </xf>
    <xf numFmtId="0" fontId="92" fillId="7" borderId="12" xfId="0" applyFont="1" applyFill="1" applyBorder="1" applyAlignment="1" applyProtection="1">
      <alignment horizontal="left" vertical="center" wrapText="1"/>
      <protection hidden="1"/>
    </xf>
    <xf numFmtId="0" fontId="35" fillId="3" borderId="1" xfId="0" applyFont="1" applyFill="1" applyBorder="1" applyAlignment="1" applyProtection="1">
      <alignment horizontal="center" vertical="center" wrapText="1"/>
      <protection locked="0"/>
    </xf>
    <xf numFmtId="0" fontId="35" fillId="4" borderId="2" xfId="0" applyFont="1" applyFill="1" applyBorder="1" applyAlignment="1" applyProtection="1">
      <alignment vertical="center" wrapText="1"/>
      <protection hidden="1"/>
    </xf>
    <xf numFmtId="0" fontId="35" fillId="4" borderId="0" xfId="0" applyFont="1" applyFill="1" applyAlignment="1" applyProtection="1">
      <alignment vertical="center" wrapText="1"/>
      <protection hidden="1"/>
    </xf>
    <xf numFmtId="0" fontId="42" fillId="4" borderId="2" xfId="0" applyFont="1" applyFill="1" applyBorder="1" applyAlignment="1" applyProtection="1">
      <alignment horizontal="left" wrapText="1"/>
      <protection hidden="1"/>
    </xf>
    <xf numFmtId="0" fontId="42" fillId="4" borderId="0" xfId="0" applyFont="1" applyFill="1" applyAlignment="1" applyProtection="1">
      <alignment horizontal="left" wrapText="1"/>
      <protection hidden="1"/>
    </xf>
    <xf numFmtId="0" fontId="42" fillId="4" borderId="21" xfId="0" applyFont="1" applyFill="1" applyBorder="1" applyAlignment="1" applyProtection="1">
      <alignment horizontal="left" wrapText="1"/>
      <protection hidden="1"/>
    </xf>
    <xf numFmtId="0" fontId="37" fillId="0" borderId="14" xfId="0" applyFont="1" applyBorder="1" applyAlignment="1" applyProtection="1">
      <alignment horizontal="left" vertical="center" wrapText="1"/>
      <protection hidden="1"/>
    </xf>
    <xf numFmtId="0" fontId="37" fillId="0" borderId="10"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95" fillId="4" borderId="23" xfId="0" applyFont="1" applyFill="1" applyBorder="1" applyAlignment="1" applyProtection="1">
      <alignment horizontal="left" vertical="center" wrapText="1"/>
      <protection hidden="1"/>
    </xf>
    <xf numFmtId="0" fontId="95" fillId="4" borderId="0" xfId="0" applyFont="1" applyFill="1" applyAlignment="1" applyProtection="1">
      <alignment horizontal="left" vertical="center" wrapText="1"/>
      <protection hidden="1"/>
    </xf>
    <xf numFmtId="0" fontId="35" fillId="3" borderId="15" xfId="0" applyFont="1" applyFill="1" applyBorder="1" applyAlignment="1" applyProtection="1">
      <alignment horizontal="center" vertical="center" wrapText="1"/>
      <protection locked="0"/>
    </xf>
    <xf numFmtId="0" fontId="35" fillId="3" borderId="16" xfId="0" applyFont="1" applyFill="1" applyBorder="1" applyAlignment="1" applyProtection="1">
      <alignment horizontal="center" vertical="center" wrapText="1"/>
      <protection locked="0"/>
    </xf>
    <xf numFmtId="0" fontId="59" fillId="4" borderId="2" xfId="0" applyFont="1" applyFill="1" applyBorder="1" applyAlignment="1" applyProtection="1">
      <alignment horizontal="left" wrapText="1"/>
      <protection hidden="1"/>
    </xf>
    <xf numFmtId="0" fontId="59" fillId="4" borderId="0" xfId="0" applyFont="1" applyFill="1" applyAlignment="1" applyProtection="1">
      <alignment horizontal="left" wrapText="1"/>
      <protection hidden="1"/>
    </xf>
    <xf numFmtId="0" fontId="108" fillId="14" borderId="18" xfId="0" applyFont="1" applyFill="1" applyBorder="1" applyAlignment="1" applyProtection="1">
      <alignment horizontal="center" vertical="center" wrapText="1"/>
      <protection hidden="1"/>
    </xf>
    <xf numFmtId="0" fontId="108" fillId="14" borderId="19" xfId="0" applyFont="1" applyFill="1" applyBorder="1" applyAlignment="1" applyProtection="1">
      <alignment horizontal="center" vertical="center" wrapText="1"/>
      <protection hidden="1"/>
    </xf>
    <xf numFmtId="0" fontId="108" fillId="14" borderId="20" xfId="0" applyFont="1" applyFill="1" applyBorder="1" applyAlignment="1" applyProtection="1">
      <alignment horizontal="center" vertical="center" wrapText="1"/>
      <protection hidden="1"/>
    </xf>
    <xf numFmtId="0" fontId="2" fillId="0" borderId="12" xfId="0" applyFont="1" applyBorder="1" applyAlignment="1">
      <alignment horizontal="center" vertical="center" wrapText="1"/>
    </xf>
    <xf numFmtId="0" fontId="83" fillId="0" borderId="18" xfId="0" applyFont="1" applyBorder="1" applyAlignment="1" applyProtection="1">
      <alignment horizontal="center" wrapText="1"/>
      <protection locked="0" hidden="1"/>
    </xf>
    <xf numFmtId="0" fontId="83" fillId="0" borderId="20" xfId="0" applyFont="1" applyBorder="1" applyAlignment="1" applyProtection="1">
      <alignment horizontal="center" wrapText="1"/>
      <protection locked="0" hidden="1"/>
    </xf>
    <xf numFmtId="0" fontId="36" fillId="11" borderId="14" xfId="0" applyFont="1" applyFill="1" applyBorder="1" applyAlignment="1" applyProtection="1">
      <alignment horizontal="center" wrapText="1"/>
      <protection hidden="1"/>
    </xf>
    <xf numFmtId="0" fontId="36" fillId="11" borderId="10" xfId="0" applyFont="1" applyFill="1" applyBorder="1" applyAlignment="1" applyProtection="1">
      <alignment horizontal="center" wrapText="1"/>
      <protection hidden="1"/>
    </xf>
    <xf numFmtId="0" fontId="36" fillId="11" borderId="5" xfId="0" applyFont="1" applyFill="1" applyBorder="1" applyAlignment="1" applyProtection="1">
      <alignment horizontal="center" wrapText="1"/>
      <protection hidden="1"/>
    </xf>
    <xf numFmtId="0" fontId="36" fillId="11" borderId="2" xfId="0" applyFont="1" applyFill="1" applyBorder="1" applyAlignment="1" applyProtection="1">
      <alignment horizontal="center" wrapText="1"/>
      <protection hidden="1"/>
    </xf>
    <xf numFmtId="0" fontId="36" fillId="11" borderId="0" xfId="0" applyFont="1" applyFill="1" applyAlignment="1" applyProtection="1">
      <alignment horizontal="center" wrapText="1"/>
      <protection hidden="1"/>
    </xf>
    <xf numFmtId="0" fontId="36" fillId="11" borderId="4" xfId="0" applyFont="1" applyFill="1" applyBorder="1" applyAlignment="1" applyProtection="1">
      <alignment horizontal="center" wrapText="1"/>
      <protection hidden="1"/>
    </xf>
    <xf numFmtId="0" fontId="68" fillId="0" borderId="11" xfId="0" applyFont="1" applyBorder="1" applyAlignment="1" applyProtection="1">
      <alignment horizontal="left" vertical="center" wrapText="1"/>
      <protection hidden="1"/>
    </xf>
    <xf numFmtId="0" fontId="68" fillId="0" borderId="12" xfId="0" applyFont="1" applyBorder="1" applyAlignment="1" applyProtection="1">
      <alignment horizontal="left" vertical="center" wrapText="1"/>
      <protection hidden="1"/>
    </xf>
    <xf numFmtId="0" fontId="68" fillId="0" borderId="13" xfId="0" applyFont="1" applyBorder="1" applyAlignment="1" applyProtection="1">
      <alignment horizontal="left" vertical="center" wrapText="1"/>
      <protection hidden="1"/>
    </xf>
    <xf numFmtId="0" fontId="101" fillId="11" borderId="11" xfId="0" applyFont="1" applyFill="1" applyBorder="1" applyAlignment="1" applyProtection="1">
      <alignment horizontal="left" vertical="center" wrapText="1"/>
      <protection hidden="1"/>
    </xf>
    <xf numFmtId="0" fontId="101" fillId="11" borderId="12" xfId="0" applyFont="1" applyFill="1" applyBorder="1" applyAlignment="1" applyProtection="1">
      <alignment horizontal="left" vertical="center" wrapText="1"/>
      <protection hidden="1"/>
    </xf>
    <xf numFmtId="0" fontId="101" fillId="11" borderId="13" xfId="0" applyFont="1" applyFill="1" applyBorder="1" applyAlignment="1" applyProtection="1">
      <alignment horizontal="left" vertical="center" wrapText="1"/>
      <protection hidden="1"/>
    </xf>
    <xf numFmtId="0" fontId="91" fillId="0" borderId="14" xfId="0" applyFont="1" applyBorder="1" applyAlignment="1" applyProtection="1">
      <alignment horizontal="left" vertical="center" wrapText="1"/>
      <protection hidden="1"/>
    </xf>
    <xf numFmtId="0" fontId="91" fillId="0" borderId="10" xfId="0" applyFont="1" applyBorder="1" applyAlignment="1" applyProtection="1">
      <alignment horizontal="left" vertical="center" wrapText="1"/>
      <protection hidden="1"/>
    </xf>
    <xf numFmtId="0" fontId="91" fillId="0" borderId="5" xfId="0" applyFont="1" applyBorder="1" applyAlignment="1" applyProtection="1">
      <alignment horizontal="left" vertical="center" wrapText="1"/>
      <protection hidden="1"/>
    </xf>
    <xf numFmtId="0" fontId="53" fillId="4" borderId="0" xfId="1" applyFont="1" applyFill="1" applyBorder="1" applyAlignment="1" applyProtection="1">
      <alignment horizontal="left" vertical="center" wrapText="1"/>
      <protection hidden="1"/>
    </xf>
    <xf numFmtId="0" fontId="40" fillId="4" borderId="0" xfId="0" applyFont="1" applyFill="1" applyAlignment="1" applyProtection="1">
      <alignment horizontal="left" wrapText="1"/>
      <protection hidden="1"/>
    </xf>
    <xf numFmtId="0" fontId="40" fillId="4" borderId="4" xfId="0" applyFont="1" applyFill="1" applyBorder="1" applyAlignment="1" applyProtection="1">
      <alignment horizontal="left" wrapText="1"/>
      <protection hidden="1"/>
    </xf>
    <xf numFmtId="0" fontId="100" fillId="4" borderId="0" xfId="0" applyFont="1" applyFill="1" applyAlignment="1" applyProtection="1">
      <alignment horizontal="left" vertical="center" wrapText="1"/>
      <protection hidden="1"/>
    </xf>
    <xf numFmtId="0" fontId="103" fillId="4" borderId="0" xfId="0" applyFont="1" applyFill="1" applyAlignment="1" applyProtection="1">
      <alignment horizontal="left" vertical="center" wrapText="1"/>
      <protection hidden="1"/>
    </xf>
    <xf numFmtId="0" fontId="37" fillId="4" borderId="0" xfId="0" applyFont="1" applyFill="1" applyAlignment="1" applyProtection="1">
      <alignment horizontal="left" vertical="center" wrapText="1"/>
      <protection hidden="1"/>
    </xf>
    <xf numFmtId="0" fontId="104" fillId="4" borderId="0" xfId="0" applyFont="1" applyFill="1" applyAlignment="1" applyProtection="1">
      <alignment vertical="center" wrapText="1"/>
      <protection hidden="1"/>
    </xf>
    <xf numFmtId="0" fontId="104" fillId="4" borderId="4" xfId="0" applyFont="1" applyFill="1" applyBorder="1" applyAlignment="1" applyProtection="1">
      <alignment vertical="center" wrapText="1"/>
      <protection hidden="1"/>
    </xf>
    <xf numFmtId="0" fontId="91" fillId="4" borderId="2" xfId="0" applyFont="1" applyFill="1" applyBorder="1" applyAlignment="1" applyProtection="1">
      <alignment horizontal="center" vertical="center" wrapText="1"/>
      <protection hidden="1"/>
    </xf>
    <xf numFmtId="0" fontId="91" fillId="4" borderId="0" xfId="0" applyFont="1" applyFill="1" applyAlignment="1" applyProtection="1">
      <alignment horizontal="center" vertical="center" wrapText="1"/>
      <protection hidden="1"/>
    </xf>
    <xf numFmtId="0" fontId="90" fillId="4" borderId="25" xfId="0" applyFont="1" applyFill="1" applyBorder="1" applyAlignment="1" applyProtection="1">
      <alignment horizontal="left" vertical="center" wrapText="1"/>
      <protection hidden="1"/>
    </xf>
    <xf numFmtId="0" fontId="90" fillId="4" borderId="21" xfId="0" applyFont="1" applyFill="1" applyBorder="1" applyAlignment="1" applyProtection="1">
      <alignment horizontal="left" vertical="center" wrapText="1"/>
      <protection hidden="1"/>
    </xf>
    <xf numFmtId="0" fontId="90" fillId="4" borderId="26" xfId="0" applyFont="1" applyFill="1" applyBorder="1" applyAlignment="1" applyProtection="1">
      <alignment horizontal="left" vertical="center" wrapText="1"/>
      <protection hidden="1"/>
    </xf>
    <xf numFmtId="0" fontId="54" fillId="4" borderId="0" xfId="0" applyFont="1" applyFill="1" applyAlignment="1" applyProtection="1">
      <alignment horizontal="left" vertical="center" wrapText="1"/>
      <protection hidden="1"/>
    </xf>
    <xf numFmtId="0" fontId="54" fillId="4" borderId="4" xfId="0" applyFont="1" applyFill="1" applyBorder="1" applyAlignment="1" applyProtection="1">
      <alignment horizontal="left" vertical="center" wrapText="1"/>
      <protection hidden="1"/>
    </xf>
    <xf numFmtId="0" fontId="92" fillId="7" borderId="13" xfId="0" applyFont="1" applyFill="1" applyBorder="1" applyAlignment="1" applyProtection="1">
      <alignment horizontal="left" vertical="center" wrapText="1"/>
      <protection hidden="1"/>
    </xf>
    <xf numFmtId="0" fontId="102" fillId="6" borderId="0" xfId="0" applyFont="1" applyFill="1" applyAlignment="1" applyProtection="1">
      <alignment horizontal="left" vertical="center" wrapText="1"/>
      <protection hidden="1"/>
    </xf>
    <xf numFmtId="0" fontId="90" fillId="4" borderId="2" xfId="0" applyFont="1" applyFill="1" applyBorder="1" applyAlignment="1" applyProtection="1">
      <alignment horizontal="left" vertical="center" wrapText="1"/>
      <protection hidden="1"/>
    </xf>
    <xf numFmtId="0" fontId="90" fillId="4" borderId="0" xfId="0" applyFont="1" applyFill="1" applyAlignment="1" applyProtection="1">
      <alignment horizontal="left" vertical="center" wrapText="1"/>
      <protection hidden="1"/>
    </xf>
    <xf numFmtId="0" fontId="90" fillId="4" borderId="4" xfId="0" applyFont="1" applyFill="1" applyBorder="1" applyAlignment="1" applyProtection="1">
      <alignment horizontal="left" vertical="center" wrapText="1"/>
      <protection hidden="1"/>
    </xf>
    <xf numFmtId="0" fontId="93" fillId="4" borderId="2" xfId="0" applyFont="1" applyFill="1" applyBorder="1" applyAlignment="1" applyProtection="1">
      <alignment horizontal="left" vertical="center" wrapText="1"/>
      <protection hidden="1"/>
    </xf>
    <xf numFmtId="0" fontId="93" fillId="4" borderId="0" xfId="0" applyFont="1" applyFill="1" applyAlignment="1" applyProtection="1">
      <alignment horizontal="left" vertical="center" wrapText="1"/>
      <protection hidden="1"/>
    </xf>
    <xf numFmtId="0" fontId="93" fillId="4" borderId="4" xfId="0" applyFont="1" applyFill="1" applyBorder="1" applyAlignment="1" applyProtection="1">
      <alignment horizontal="left" vertical="center" wrapText="1"/>
      <protection hidden="1"/>
    </xf>
    <xf numFmtId="0" fontId="51" fillId="6" borderId="18" xfId="0" applyFont="1" applyFill="1" applyBorder="1" applyAlignment="1" applyProtection="1">
      <alignment horizontal="center" vertical="center" wrapText="1"/>
      <protection hidden="1"/>
    </xf>
    <xf numFmtId="0" fontId="51" fillId="6" borderId="19" xfId="0" applyFont="1" applyFill="1" applyBorder="1" applyAlignment="1" applyProtection="1">
      <alignment horizontal="center" vertical="center" wrapText="1"/>
      <protection hidden="1"/>
    </xf>
    <xf numFmtId="0" fontId="51" fillId="6" borderId="20" xfId="0" applyFont="1" applyFill="1" applyBorder="1" applyAlignment="1" applyProtection="1">
      <alignment horizontal="center" vertical="center" wrapText="1"/>
      <protection hidden="1"/>
    </xf>
    <xf numFmtId="0" fontId="92" fillId="7" borderId="11" xfId="0" applyFont="1" applyFill="1" applyBorder="1" applyAlignment="1" applyProtection="1">
      <alignment horizontal="left" vertical="top" wrapText="1"/>
      <protection hidden="1"/>
    </xf>
    <xf numFmtId="0" fontId="92" fillId="7" borderId="12" xfId="0" applyFont="1" applyFill="1" applyBorder="1" applyAlignment="1" applyProtection="1">
      <alignment horizontal="left" vertical="top" wrapText="1"/>
      <protection hidden="1"/>
    </xf>
    <xf numFmtId="0" fontId="92" fillId="7" borderId="13" xfId="0" applyFont="1" applyFill="1" applyBorder="1" applyAlignment="1" applyProtection="1">
      <alignment horizontal="left" vertical="top" wrapText="1"/>
      <protection hidden="1"/>
    </xf>
    <xf numFmtId="0" fontId="45" fillId="8" borderId="21" xfId="0" applyFont="1" applyFill="1" applyBorder="1" applyAlignment="1">
      <alignment horizontal="center" vertical="center" wrapText="1"/>
    </xf>
    <xf numFmtId="0" fontId="87" fillId="2" borderId="7" xfId="0" applyFont="1" applyFill="1" applyBorder="1" applyAlignment="1" applyProtection="1">
      <alignment horizontal="center" vertical="center"/>
      <protection locked="0" hidden="1"/>
    </xf>
    <xf numFmtId="0" fontId="87" fillId="2" borderId="9" xfId="0" applyFont="1" applyFill="1" applyBorder="1" applyAlignment="1" applyProtection="1">
      <alignment horizontal="center" vertical="center"/>
      <protection locked="0" hidden="1"/>
    </xf>
  </cellXfs>
  <cellStyles count="3">
    <cellStyle name="Hyperlink" xfId="1" builtinId="8"/>
    <cellStyle name="Normal" xfId="0" builtinId="0"/>
    <cellStyle name="Normal 2" xfId="2" xr:uid="{00000000-0005-0000-0000-000002000000}"/>
  </cellStyles>
  <dxfs count="24">
    <dxf>
      <fill>
        <patternFill>
          <bgColor rgb="FFFFC000"/>
        </patternFill>
      </fill>
    </dxf>
    <dxf>
      <fill>
        <patternFill>
          <bgColor rgb="FFFFC000"/>
        </patternFill>
      </fill>
    </dxf>
    <dxf>
      <fill>
        <patternFill>
          <bgColor rgb="FFFFC000"/>
        </patternFill>
      </fill>
    </dxf>
    <dxf>
      <font>
        <b/>
        <i val="0"/>
        <color rgb="FF00B050"/>
      </font>
    </dxf>
    <dxf>
      <font>
        <b/>
        <i val="0"/>
        <color rgb="FF00B050"/>
      </font>
    </dxf>
    <dxf>
      <fill>
        <patternFill>
          <bgColor rgb="FFFFC000"/>
        </patternFill>
      </fill>
    </dxf>
    <dxf>
      <fill>
        <patternFill>
          <bgColor rgb="FFFFC000"/>
        </patternFill>
      </fill>
    </dxf>
    <dxf>
      <font>
        <b/>
        <i val="0"/>
        <color rgb="FF00B050"/>
      </font>
    </dxf>
    <dxf>
      <fill>
        <patternFill>
          <bgColor rgb="FFFF0000"/>
        </patternFill>
      </fill>
    </dxf>
    <dxf>
      <fill>
        <patternFill>
          <bgColor rgb="FFFFC000"/>
        </patternFill>
      </fill>
    </dxf>
    <dxf>
      <fill>
        <patternFill>
          <bgColor rgb="FFFFC000"/>
        </patternFill>
      </fill>
    </dxf>
    <dxf>
      <fill>
        <patternFill patternType="none">
          <bgColor auto="1"/>
        </patternFill>
      </fill>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ill>
        <patternFill patternType="none">
          <bgColor auto="1"/>
        </patternFill>
      </fill>
      <border>
        <left style="thin">
          <color indexed="64"/>
        </left>
        <right style="thin">
          <color indexed="64"/>
        </right>
        <top style="thin">
          <color indexed="64"/>
        </top>
        <bottom style="thin">
          <color indexed="64"/>
        </bottom>
      </border>
    </dxf>
    <dxf>
      <font>
        <strike val="0"/>
        <color theme="0"/>
      </font>
      <fill>
        <patternFill>
          <bgColor theme="4" tint="-0.499984740745262"/>
        </patternFill>
      </fill>
    </dxf>
    <dxf>
      <font>
        <strike val="0"/>
        <color theme="0"/>
      </font>
      <fill>
        <patternFill>
          <bgColor theme="4" tint="-0.499984740745262"/>
        </patternFill>
      </fill>
    </dxf>
    <dxf>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
      <fill>
        <patternFill>
          <bgColor theme="4" tint="-0.499984740745262"/>
        </patternFill>
      </fill>
    </dxf>
    <dxf>
      <fill>
        <patternFill>
          <bgColor theme="4" tint="-0.499984740745262"/>
        </patternFill>
      </fill>
    </dxf>
    <dxf>
      <fill>
        <patternFill>
          <bgColor theme="4" tint="-0.499984740745262"/>
        </patternFill>
      </fill>
    </dxf>
    <dxf>
      <fill>
        <patternFill>
          <bgColor theme="4" tint="-0.499984740745262"/>
        </patternFill>
      </fill>
    </dxf>
  </dxfs>
  <tableStyles count="4" defaultTableStyle="TableStyleMedium9" defaultPivotStyle="PivotStyleLight16">
    <tableStyle name="PivotTable Style 1" table="0" count="1" xr9:uid="{00000000-0011-0000-FFFF-FFFF00000000}">
      <tableStyleElement type="wholeTable" dxfId="23"/>
    </tableStyle>
    <tableStyle name="PivotTable Style 2" table="0" count="1" xr9:uid="{00000000-0011-0000-FFFF-FFFF01000000}">
      <tableStyleElement type="wholeTable" dxfId="22"/>
    </tableStyle>
    <tableStyle name="PivotTable Style 3" table="0" count="2" xr9:uid="{00000000-0011-0000-FFFF-FFFF02000000}">
      <tableStyleElement type="totalRow" dxfId="21"/>
      <tableStyleElement type="firstHeaderCell" dxfId="20"/>
    </tableStyle>
    <tableStyle name="PivotTable Style 4" table="0" count="3" xr9:uid="{00000000-0011-0000-FFFF-FFFF03000000}">
      <tableStyleElement type="wholeTable" dxfId="19"/>
      <tableStyleElement type="headerRow" dxfId="18"/>
      <tableStyleElement type="totalRow" dxfId="17"/>
    </tableStyle>
  </tableStyles>
  <colors>
    <mruColors>
      <color rgb="FF8C4687"/>
      <color rgb="FFA44A7D"/>
      <color rgb="FF91416F"/>
      <color rgb="FFC0AB86"/>
      <color rgb="FF011785"/>
      <color rgb="FF7E93FE"/>
      <color rgb="FF4D4D4D"/>
      <color rgb="FFFDC2FE"/>
      <color rgb="FFA50021"/>
      <color rgb="FF506D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xdr:colOff>
      <xdr:row>0</xdr:row>
      <xdr:rowOff>0</xdr:rowOff>
    </xdr:from>
    <xdr:to>
      <xdr:col>7</xdr:col>
      <xdr:colOff>12700</xdr:colOff>
      <xdr:row>8</xdr:row>
      <xdr:rowOff>330200</xdr:rowOff>
    </xdr:to>
    <xdr:pic>
      <xdr:nvPicPr>
        <xdr:cNvPr id="4" name="Picture 3">
          <a:extLst>
            <a:ext uri="{FF2B5EF4-FFF2-40B4-BE49-F238E27FC236}">
              <a16:creationId xmlns:a16="http://schemas.microsoft.com/office/drawing/2014/main" id="{190F81E6-DF31-6B91-FD70-108F5D8EC5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7" y="0"/>
          <a:ext cx="13690593" cy="2349500"/>
        </a:xfrm>
        <a:prstGeom prst="rect">
          <a:avLst/>
        </a:prstGeom>
      </xdr:spPr>
    </xdr:pic>
    <xdr:clientData/>
  </xdr:twoCellAnchor>
  <xdr:twoCellAnchor editAs="oneCell">
    <xdr:from>
      <xdr:col>3</xdr:col>
      <xdr:colOff>1308100</xdr:colOff>
      <xdr:row>0</xdr:row>
      <xdr:rowOff>0</xdr:rowOff>
    </xdr:from>
    <xdr:to>
      <xdr:col>5</xdr:col>
      <xdr:colOff>224626</xdr:colOff>
      <xdr:row>7</xdr:row>
      <xdr:rowOff>0</xdr:rowOff>
    </xdr:to>
    <xdr:pic>
      <xdr:nvPicPr>
        <xdr:cNvPr id="5" name="Picture 4">
          <a:extLst>
            <a:ext uri="{FF2B5EF4-FFF2-40B4-BE49-F238E27FC236}">
              <a16:creationId xmlns:a16="http://schemas.microsoft.com/office/drawing/2014/main" id="{90FE37F9-79A9-411E-8C15-96A63FCE7C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97500" y="0"/>
          <a:ext cx="4441026" cy="172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welfare.ie/en/Pages/PRSI---Pay-Related-Social-Insurance---Contributions-and-Clas.aspx" TargetMode="External"/><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www.welfare.ie/en/Pages/PRSI---Pay-Related-Social-Insurance---Contributions-and-Clas.aspx" TargetMode="External"/><Relationship Id="rId5" Type="http://schemas.openxmlformats.org/officeDocument/2006/relationships/printerSettings" Target="../printerSettings/printerSettings1.bin"/><Relationship Id="rId4" Type="http://schemas.openxmlformats.org/officeDocument/2006/relationships/hyperlink" Target="https://www.nuigalway.ie/human-resources/recruitment-and-selection/recruitment-and-selection/teachingsupportstaf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timesheets.bureau@universityofgalway.ie" TargetMode="External"/><Relationship Id="rId13" Type="http://schemas.openxmlformats.org/officeDocument/2006/relationships/hyperlink" Target="https://www.universityofgalway.ie/payroll/paidontimesheet/timesheetsdeadlines/" TargetMode="External"/><Relationship Id="rId3" Type="http://schemas.openxmlformats.org/officeDocument/2006/relationships/hyperlink" Target="https://www.universityofgalway.ie/payroll/paidontimesheet/individualspaidontimesheet/paidontimesheet/" TargetMode="External"/><Relationship Id="rId7" Type="http://schemas.openxmlformats.org/officeDocument/2006/relationships/hyperlink" Target="https://www.universityofgalway.ie/human-resources/recruitment-and-selection/recruitment-and-selection/teachingsupportstaff/" TargetMode="External"/><Relationship Id="rId12" Type="http://schemas.openxmlformats.org/officeDocument/2006/relationships/hyperlink" Target="https://www.universityofgalway.ie/payroll/payrollinformation/payslipsp60sprd60sonline/" TargetMode="External"/><Relationship Id="rId17" Type="http://schemas.openxmlformats.org/officeDocument/2006/relationships/comments" Target="../comments1.xml"/><Relationship Id="rId2" Type="http://schemas.openxmlformats.org/officeDocument/2006/relationships/hyperlink" Target="http://www.nuigalway.ie/payroll/casualpayments/" TargetMode="External"/><Relationship Id="rId16" Type="http://schemas.openxmlformats.org/officeDocument/2006/relationships/vmlDrawing" Target="../drawings/vmlDrawing1.vml"/><Relationship Id="rId1" Type="http://schemas.openxmlformats.org/officeDocument/2006/relationships/externalLinkPath" Target="/Users/0107177s/AppData/Local/Microsoft/Windows/Temporary%20Internet%20Files/Content.Outlook/YLVHG972/PTTA%20Timesheet%20(Excel%202003)%20v2.10.xls" TargetMode="External"/><Relationship Id="rId6" Type="http://schemas.openxmlformats.org/officeDocument/2006/relationships/hyperlink" Target="https://www.universityofgalway.ie/human-resources/recruitment-and-selection/recruitment-and-selection/teachingsupportstaff/" TargetMode="External"/><Relationship Id="rId11" Type="http://schemas.openxmlformats.org/officeDocument/2006/relationships/hyperlink" Target="https://www.universityofgalway.ie/payroll/paidontimesheet/formanagers/" TargetMode="External"/><Relationship Id="rId5" Type="http://schemas.openxmlformats.org/officeDocument/2006/relationships/hyperlink" Target="https://www.universityofgalway.ie/payroll/payrollinformation/tax---revenue/how-to-avoid-emergency-or-incorrect-tax/" TargetMode="External"/><Relationship Id="rId15" Type="http://schemas.openxmlformats.org/officeDocument/2006/relationships/drawing" Target="../drawings/drawing1.xml"/><Relationship Id="rId10" Type="http://schemas.openxmlformats.org/officeDocument/2006/relationships/hyperlink" Target="https://www.universityofgalway.ie/o365/" TargetMode="External"/><Relationship Id="rId4" Type="http://schemas.openxmlformats.org/officeDocument/2006/relationships/hyperlink" Target="https://www.universityofgalway.ie/payroll/paymentdates/" TargetMode="External"/><Relationship Id="rId9" Type="http://schemas.openxmlformats.org/officeDocument/2006/relationships/hyperlink" Target="https://www.universityofgalway.ie/information-solutions-services/services-for-students/campusaccount/selfservicepasswordresetsspr/"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www.universityofgalway.ie/media/humanresources/publicdocuments/forms/Teaching-Support-Staff-Job-Descriptio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nuigalway.ie/human-resources/recruitment-and-selection/recruitment-and-selection/teachingsupportstaff/" TargetMode="External"/><Relationship Id="rId1" Type="http://schemas.openxmlformats.org/officeDocument/2006/relationships/hyperlink" Target="https://www.universityofgalway.ie/human-resources/recruitment-and-selection/recruitment-and-selection/teachingsupportsta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70"/>
  <sheetViews>
    <sheetView topLeftCell="A228" zoomScaleNormal="100" workbookViewId="0">
      <selection activeCell="E239" sqref="E239:E243"/>
    </sheetView>
  </sheetViews>
  <sheetFormatPr defaultColWidth="9.140625" defaultRowHeight="15"/>
  <cols>
    <col min="1" max="1" width="5.7109375" style="110" customWidth="1"/>
    <col min="2" max="2" width="76.28515625" style="109" bestFit="1" customWidth="1"/>
    <col min="3" max="3" width="65" style="110" customWidth="1"/>
    <col min="4" max="4" width="67.28515625" style="110" customWidth="1"/>
    <col min="5" max="5" width="48.7109375" style="109" customWidth="1"/>
    <col min="6" max="6" width="14.5703125" style="110" customWidth="1"/>
    <col min="7" max="16384" width="9.140625" style="110"/>
  </cols>
  <sheetData>
    <row r="1" spans="2:5">
      <c r="B1" s="109" t="s">
        <v>347</v>
      </c>
      <c r="C1" s="109"/>
    </row>
    <row r="2" spans="2:5">
      <c r="B2" s="109" t="s">
        <v>300</v>
      </c>
      <c r="C2" s="109"/>
    </row>
    <row r="3" spans="2:5">
      <c r="B3" s="109" t="s">
        <v>348</v>
      </c>
      <c r="C3" s="109"/>
    </row>
    <row r="4" spans="2:5">
      <c r="B4" s="269" t="s">
        <v>40</v>
      </c>
      <c r="C4" s="270" t="s">
        <v>349</v>
      </c>
      <c r="D4" s="111" t="s">
        <v>350</v>
      </c>
      <c r="E4" s="257" t="s">
        <v>514</v>
      </c>
    </row>
    <row r="5" spans="2:5">
      <c r="B5" s="263" t="s">
        <v>376</v>
      </c>
      <c r="C5" s="263" t="s">
        <v>377</v>
      </c>
      <c r="D5" s="112" t="str">
        <f>IF('Timesheet - Bileog ama'!$D$10=List!$B$3,C5,B5)</f>
        <v>University of Galway</v>
      </c>
    </row>
    <row r="6" spans="2:5" ht="30">
      <c r="B6" s="243" t="s">
        <v>531</v>
      </c>
      <c r="C6" s="244" t="s">
        <v>528</v>
      </c>
      <c r="D6" s="112" t="str">
        <f>IF('Timesheet - Bileog ama'!$D$10=List!$B$3,C6,B6)</f>
        <v>HOURLY PAID TEACHING STAFF TIMESHEET  V3.3</v>
      </c>
    </row>
    <row r="7" spans="2:5" ht="45">
      <c r="B7" s="112" t="s">
        <v>80</v>
      </c>
      <c r="C7" s="112" t="s">
        <v>170</v>
      </c>
      <c r="D7" s="112" t="str">
        <f>IF('Timesheet - Bileog ama'!$D$10=List!$B$3,C7,B7)</f>
        <v>CLAIMANT/STAFF MEMBER: COMPLETE SECTION A, B &amp; C AND EMAIL YOUR TIMESHEET TO YOUR MANAGER / BUDGET HOLDER FOR APPROVAL</v>
      </c>
    </row>
    <row r="8" spans="2:5" ht="75">
      <c r="B8" s="112" t="s">
        <v>463</v>
      </c>
      <c r="C8" s="151" t="s">
        <v>464</v>
      </c>
      <c r="D8" s="112" t="str">
        <f>IF('Timesheet - Bileog ama'!$D$10=List!$B$3,C8,B8)</f>
        <v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v>
      </c>
    </row>
    <row r="9" spans="2:5">
      <c r="B9" s="112" t="s">
        <v>90</v>
      </c>
      <c r="C9" s="112" t="s">
        <v>171</v>
      </c>
      <c r="D9" s="112" t="str">
        <f>IF('Timesheet - Bileog ama'!$D$10=List!$B$3,C9,B9)</f>
        <v>Completing the form correctly:</v>
      </c>
    </row>
    <row r="10" spans="2:5" ht="75">
      <c r="B10" s="112" t="s">
        <v>389</v>
      </c>
      <c r="C10" s="148" t="s">
        <v>396</v>
      </c>
      <c r="D10" s="112" t="str">
        <f>IF('Timesheet - Bileog ama'!$D$10=List!$B$3,C10,B10)</f>
        <v>You must ensure you have activated your campus account prior to completing this form as you will need to use Office 365, your University of Galway email when sending your timesheet for approval and accessing your payslips when paid.</v>
      </c>
    </row>
    <row r="11" spans="2:5" ht="60">
      <c r="B11" s="112" t="s">
        <v>355</v>
      </c>
      <c r="C11" s="148" t="s">
        <v>358</v>
      </c>
      <c r="D11" s="112" t="str">
        <f>IF('Timesheet - Bileog ama'!$D$10=List!$B$3,C11,B11)</f>
        <v>You must ensure you have Office 365 installed on your device prior to downloading and completing this form. See column I for useful link to the ISS website for assistance.</v>
      </c>
    </row>
    <row r="12" spans="2:5" ht="75">
      <c r="B12" s="112" t="s">
        <v>357</v>
      </c>
      <c r="C12" s="148" t="s">
        <v>359</v>
      </c>
      <c r="D12" s="112" t="str">
        <f>IF('Timesheet - Bileog ama'!$D$10=List!$B$3,C12,B12)</f>
        <v>You must download the latest version of the form using office 365 application to ensure the validations, pop up messages and Irish translation works as expected on the form. This will assist you with completing the form correctly and avoid delays with payment.</v>
      </c>
    </row>
    <row r="13" spans="2:5" ht="45">
      <c r="B13" s="112" t="s">
        <v>138</v>
      </c>
      <c r="C13" s="112" t="s">
        <v>172</v>
      </c>
      <c r="D13" s="112" t="str">
        <f>IF('Timesheet - Bileog ama'!$D$10=List!$B$3,C13,B13)</f>
        <v>No timesheet data should be copied and pasted onto the form, you need to select from drop down lists where applicable and for all other entries you will need to type in the data required.</v>
      </c>
    </row>
    <row r="14" spans="2:5" ht="30">
      <c r="B14" s="112" t="s">
        <v>91</v>
      </c>
      <c r="C14" s="112" t="s">
        <v>173</v>
      </c>
      <c r="D14" s="112" t="str">
        <f>IF('Timesheet - Bileog ama'!$D$10=List!$B$3,C14,B14)</f>
        <v>If the timesheet is not completed correctly it will be returned which may result in a delay with payment.</v>
      </c>
    </row>
    <row r="15" spans="2:5" ht="30">
      <c r="B15" s="112" t="s">
        <v>88</v>
      </c>
      <c r="C15" s="112" t="s">
        <v>174</v>
      </c>
      <c r="D15" s="112" t="str">
        <f>IF('Timesheet - Bileog ama'!$D$10=List!$B$3,C15,B15)</f>
        <v xml:space="preserve">You can only amend the fields that are unlocked for editing (white boxes). </v>
      </c>
    </row>
    <row r="16" spans="2:5" ht="45">
      <c r="B16" s="112" t="s">
        <v>89</v>
      </c>
      <c r="C16" s="112" t="s">
        <v>175</v>
      </c>
      <c r="D16" s="112" t="str">
        <f>IF('Timesheet - Bileog ama'!$D$10=List!$B$3,C16,B16)</f>
        <v>Please read each question and message carefully as this will help with any issues and queries.</v>
      </c>
    </row>
    <row r="17" spans="2:4">
      <c r="B17" s="112" t="s">
        <v>43</v>
      </c>
      <c r="C17" s="112" t="s">
        <v>176</v>
      </c>
      <c r="D17" s="112" t="str">
        <f>IF('Timesheet - Bileog ama'!$D$10=List!$B$3,C17,B17)</f>
        <v>Useful Link to HR Website</v>
      </c>
    </row>
    <row r="18" spans="2:4">
      <c r="B18" s="112" t="s">
        <v>42</v>
      </c>
      <c r="C18" s="112" t="s">
        <v>177</v>
      </c>
      <c r="D18" s="112" t="str">
        <f>IF('Timesheet - Bileog ama'!$D$10=List!$B$3,C18,B18)</f>
        <v>Teaching Support Staff Process (TSS) Recruitment Process</v>
      </c>
    </row>
    <row r="19" spans="2:4">
      <c r="B19" s="112" t="s">
        <v>33</v>
      </c>
      <c r="C19" s="112" t="s">
        <v>178</v>
      </c>
      <c r="D19" s="112" t="str">
        <f>IF('Timesheet - Bileog ama'!$D$10=List!$B$3,C19,B19)</f>
        <v>Useful Links to Payroll Website</v>
      </c>
    </row>
    <row r="20" spans="2:4">
      <c r="B20" s="112" t="s">
        <v>24</v>
      </c>
      <c r="C20" s="112" t="s">
        <v>179</v>
      </c>
      <c r="D20" s="112" t="str">
        <f>IF('Timesheet - Bileog ama'!$D$10=List!$B$3,C20,B20)</f>
        <v>Employees Paid on Timesheet</v>
      </c>
    </row>
    <row r="21" spans="2:4">
      <c r="B21" s="112" t="s">
        <v>22</v>
      </c>
      <c r="C21" s="112" t="s">
        <v>180</v>
      </c>
      <c r="D21" s="112" t="str">
        <f>IF('Timesheet - Bileog ama'!$D$10=List!$B$3,C21,B21)</f>
        <v>How to avoid emergency or incorrect tax</v>
      </c>
    </row>
    <row r="22" spans="2:4">
      <c r="B22" s="112" t="s">
        <v>25</v>
      </c>
      <c r="C22" s="112" t="s">
        <v>181</v>
      </c>
      <c r="D22" s="112" t="str">
        <f>IF('Timesheet - Bileog ama'!$D$10=List!$B$3,C22,B22)</f>
        <v>Payment Dates</v>
      </c>
    </row>
    <row r="23" spans="2:4">
      <c r="B23" s="112" t="s">
        <v>17</v>
      </c>
      <c r="C23" s="112" t="s">
        <v>182</v>
      </c>
      <c r="D23" s="112" t="str">
        <f>IF('Timesheet - Bileog ama'!$D$10=List!$B$3,C23,B23)</f>
        <v>Payroll Deadlines</v>
      </c>
    </row>
    <row r="24" spans="2:4">
      <c r="B24" s="112" t="s">
        <v>356</v>
      </c>
      <c r="C24" s="112" t="s">
        <v>356</v>
      </c>
      <c r="D24" s="112" t="str">
        <f>IF('Timesheet - Bileog ama'!$D$10=List!$B$3,C24,B24)</f>
        <v>Online Payslips</v>
      </c>
    </row>
    <row r="25" spans="2:4" ht="30">
      <c r="B25" s="112" t="s">
        <v>353</v>
      </c>
      <c r="C25" s="148" t="s">
        <v>360</v>
      </c>
      <c r="D25" s="112" t="str">
        <f>IF('Timesheet - Bileog ama'!$D$10=List!$B$3,C25,B25)</f>
        <v>Useful Link to Information Solutions and Services (ISS) Website</v>
      </c>
    </row>
    <row r="26" spans="2:4">
      <c r="B26" s="112" t="s">
        <v>354</v>
      </c>
      <c r="C26" s="148" t="s">
        <v>361</v>
      </c>
      <c r="D26" s="112" t="str">
        <f>IF('Timesheet - Bileog ama'!$D$10=List!$B$3,C26,B26)</f>
        <v>Activate your Campus Account</v>
      </c>
    </row>
    <row r="27" spans="2:4">
      <c r="B27" s="112" t="s">
        <v>352</v>
      </c>
      <c r="C27" s="148" t="s">
        <v>362</v>
      </c>
      <c r="D27" s="112" t="str">
        <f>IF('Timesheet - Bileog ama'!$D$10=List!$B$3,C27,B27)</f>
        <v>Office 365 login information</v>
      </c>
    </row>
    <row r="28" spans="2:4">
      <c r="B28" s="143" t="s">
        <v>54</v>
      </c>
      <c r="C28" s="143" t="s">
        <v>193</v>
      </c>
      <c r="D28" s="112" t="str">
        <f>IF('Timesheet - Bileog ama'!$D$10=List!$B$3,C28,B28)</f>
        <v>Section A: Teaching Support Staff (TSS) Contract Details</v>
      </c>
    </row>
    <row r="29" spans="2:4" ht="30">
      <c r="B29" s="113" t="s">
        <v>94</v>
      </c>
      <c r="C29" s="113" t="s">
        <v>183</v>
      </c>
      <c r="D29" s="112" t="str">
        <f>IF('Timesheet - Bileog ama'!$D$10=List!$B$3,C29,B29)</f>
        <v>Questions to determine the correct payment process for your contract</v>
      </c>
    </row>
    <row r="30" spans="2:4">
      <c r="B30" s="113" t="s">
        <v>92</v>
      </c>
      <c r="C30" s="162" t="s">
        <v>363</v>
      </c>
      <c r="D30" s="112" t="str">
        <f>IF('Timesheet - Bileog ama'!$D$10=List!$B$3,C30,B30)</f>
        <v>Select the relevant answer for the questions in this section</v>
      </c>
    </row>
    <row r="31" spans="2:4" ht="45">
      <c r="B31" s="134" t="s">
        <v>433</v>
      </c>
      <c r="C31" s="165" t="s">
        <v>434</v>
      </c>
      <c r="D31" s="112" t="str">
        <f>IF('Timesheet - Bileog ama'!$D$10=List!$B$3,C31,B31)</f>
        <v>Error:*** See previous question as this form may not be applicable, please do not go any further***</v>
      </c>
    </row>
    <row r="32" spans="2:4" ht="90">
      <c r="B32" s="112" t="s">
        <v>401</v>
      </c>
      <c r="C32" s="112" t="s">
        <v>411</v>
      </c>
      <c r="D32" s="112" t="str">
        <f>IF('Timesheet - Bileog ama'!$D$10=List!$B$3,C32,B32)</f>
        <v>(1)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v>
      </c>
    </row>
    <row r="33" spans="1:5">
      <c r="B33" s="112" t="s">
        <v>31</v>
      </c>
      <c r="C33" s="112" t="s">
        <v>39</v>
      </c>
      <c r="D33" s="112" t="str">
        <f>IF('Timesheet - Bileog ama'!$D$10=List!$B$3,C33,B33)</f>
        <v>Select from drop down list</v>
      </c>
    </row>
    <row r="34" spans="1:5" ht="75">
      <c r="B34" s="112" t="s">
        <v>402</v>
      </c>
      <c r="C34" s="112" t="s">
        <v>412</v>
      </c>
      <c r="D34" s="112" t="str">
        <f>IF('Timesheet - Bileog ama'!$D$10=List!$B$3,C34,B34)</f>
        <v>Yes I received email confirmation from hrta@universityofgalway.ie that I will be paid via hourly paid teaching staff timesheet rather than via monthly paid 
(Please complete section A, B and C of this form and then email the form to your manager for approval)</v>
      </c>
    </row>
    <row r="35" spans="1:5" ht="60">
      <c r="B35" s="112" t="s">
        <v>403</v>
      </c>
      <c r="C35" s="112" t="s">
        <v>413</v>
      </c>
      <c r="D35" s="112" t="str">
        <f>IF('Timesheet - Bileog ama'!$D$10=List!$B$3,C35,B35)</f>
        <v>No email received yet 
(Do not complete this form as it can't be processed if hrta@universityofgalway.ie have not confirmed the payment process for your contract)</v>
      </c>
    </row>
    <row r="36" spans="1:5" ht="45">
      <c r="B36" s="112" t="s">
        <v>404</v>
      </c>
      <c r="C36" s="112" t="s">
        <v>414</v>
      </c>
      <c r="D36" s="112" t="str">
        <f>IF('Timesheet - Bileog ama'!$D$10=List!$B$3,C36,B36)</f>
        <v>This form is not applicable because hrta@universityofgalway.ie confirmed I will be paid via monthly salary 
(Do not complete this form)</v>
      </c>
    </row>
    <row r="37" spans="1:5" ht="30">
      <c r="B37" s="112" t="s">
        <v>93</v>
      </c>
      <c r="C37" s="112" t="s">
        <v>184</v>
      </c>
      <c r="D37" s="112" t="str">
        <f>IF('Timesheet - Bileog ama'!$D$10=List!$B$3,C37,B37)</f>
        <v>(2) Are the dates and hours that will be entered in section C included in your approved signed TSS contract?</v>
      </c>
    </row>
    <row r="38" spans="1:5">
      <c r="B38" s="112" t="s">
        <v>31</v>
      </c>
      <c r="C38" s="112" t="s">
        <v>39</v>
      </c>
      <c r="D38" s="112" t="str">
        <f>IF('Timesheet - Bileog ama'!$D$10=List!$B$3,C38,B38)</f>
        <v>Select from drop down list</v>
      </c>
      <c r="E38" s="109" t="str">
        <f>IF(OR('Timesheet - Bileog ama'!$E$31=List!$D$34,'Timesheet - Bileog ama'!$E$31=List!$D$33),$D38,D31)</f>
        <v>Select from drop down list</v>
      </c>
    </row>
    <row r="39" spans="1:5" ht="30">
      <c r="B39" s="112" t="s">
        <v>55</v>
      </c>
      <c r="C39" s="112" t="s">
        <v>185</v>
      </c>
      <c r="D39" s="112" t="str">
        <f>IF('Timesheet - Bileog ama'!$D$10=List!$B$3,C39,B39)</f>
        <v>The hours and dates that will be entered in section C have been approved on my current TSS contract</v>
      </c>
      <c r="E39" s="109" t="str">
        <f>IF('Timesheet - Bileog ama'!$E$31=List!$D$34,$D39,D31)</f>
        <v>Error:*** See previous question as this form may not be applicable, please do not go any further***</v>
      </c>
    </row>
    <row r="40" spans="1:5" ht="75">
      <c r="B40" s="112" t="s">
        <v>140</v>
      </c>
      <c r="C40" s="112" t="s">
        <v>186</v>
      </c>
      <c r="D40" s="112" t="str">
        <f>IF('Timesheet - Bileog ama'!$D$10=List!$B$3,C40,B40)</f>
        <v>The hours to be paid will exceed the total hours approved on my TSS contract 
(Do not complete this form - HR recruitment process requires your line manager to apply for approval prior to the extra hours worked)</v>
      </c>
      <c r="E40" s="109" t="str">
        <f>IF('Timesheet - Bileog ama'!$E$31=List!$D$34,$D40,D31)</f>
        <v>Error:*** See previous question as this form may not be applicable, please do not go any further***</v>
      </c>
    </row>
    <row r="41" spans="1:5" ht="60">
      <c r="B41" s="112" t="s">
        <v>141</v>
      </c>
      <c r="C41" s="112" t="s">
        <v>187</v>
      </c>
      <c r="D41" s="112" t="str">
        <f>IF('Timesheet - Bileog ama'!$D$10=List!$B$3,C41,B41)</f>
        <v>The dates the work was done is outside of my contract dates 
(Do not complete this form - HR recruitment process requires your line manager to apply for approval prior to the work been carried out)</v>
      </c>
      <c r="E41" s="109" t="str">
        <f>IF('Timesheet - Bileog ama'!$E$31=List!$D$34,$D41,D31)</f>
        <v>Error:*** See previous question as this form may not be applicable, please do not go any further***</v>
      </c>
    </row>
    <row r="42" spans="1:5" ht="75">
      <c r="A42" s="246" t="s">
        <v>470</v>
      </c>
      <c r="B42" s="243" t="s">
        <v>142</v>
      </c>
      <c r="C42" s="243" t="s">
        <v>188</v>
      </c>
      <c r="D42" s="243" t="str">
        <f>IF('Timesheet - Bileog ama'!$D$10=List!$B$3,C42,B42)</f>
        <v>(3) Have you been paid on the hourly paid teaching staff rate for two years or more? 
(This answer determines your hourly rate in section D below and it must be the same as the hourly rate agreed on your contract)</v>
      </c>
      <c r="E42" s="245"/>
    </row>
    <row r="43" spans="1:5">
      <c r="A43" s="246" t="s">
        <v>470</v>
      </c>
      <c r="B43" s="243" t="s">
        <v>31</v>
      </c>
      <c r="C43" s="243" t="s">
        <v>39</v>
      </c>
      <c r="D43" s="243" t="str">
        <f>IF('Timesheet - Bileog ama'!$D$10=List!$B$3,C43,B43)</f>
        <v>Select from drop down list</v>
      </c>
      <c r="E43" s="245" t="str">
        <f>IF(OR('Timesheet - Bileog ama'!$E$31=List!$D$34,'Timesheet - Bileog ama'!$E$31=List!$D$33),$D43,D31)</f>
        <v>Select from drop down list</v>
      </c>
    </row>
    <row r="44" spans="1:5" ht="30">
      <c r="A44" s="246" t="s">
        <v>470</v>
      </c>
      <c r="B44" s="243" t="s">
        <v>56</v>
      </c>
      <c r="C44" s="243" t="s">
        <v>189</v>
      </c>
      <c r="D44" s="243" t="str">
        <f>IF('Timesheet - Bileog ama'!$D$10=List!$B$3,C44,B44)</f>
        <v>No (Point 1 of the Pay Rate - Check the rate on your contract agrees)</v>
      </c>
      <c r="E44" s="245" t="str">
        <f>IF(AND('Timesheet - Bileog ama'!$E$31=List!$D$34,'Timesheet - Bileog ama'!$E$33=List!$D$39),$D44,D31)</f>
        <v>Error:*** See previous question as this form may not be applicable, please do not go any further***</v>
      </c>
    </row>
    <row r="45" spans="1:5" ht="30">
      <c r="A45" s="246" t="s">
        <v>470</v>
      </c>
      <c r="B45" s="243" t="s">
        <v>57</v>
      </c>
      <c r="C45" s="243" t="s">
        <v>190</v>
      </c>
      <c r="D45" s="243" t="str">
        <f>IF('Timesheet - Bileog ama'!$D$10=List!$B$3,C45,B45)</f>
        <v>Yes (Point 2 of the Pay Rate - Check the rate on your contract agrees)</v>
      </c>
      <c r="E45" s="245" t="str">
        <f>IF(AND('Timesheet - Bileog ama'!$E$31=List!$D$34,'Timesheet - Bileog ama'!$E$33=List!$D$39),$D45,D31)</f>
        <v>Error:*** See previous question as this form may not be applicable, please do not go any further***</v>
      </c>
    </row>
    <row r="46" spans="1:5" ht="75">
      <c r="B46" s="112" t="s">
        <v>469</v>
      </c>
      <c r="C46" s="151" t="s">
        <v>384</v>
      </c>
      <c r="D46" s="112" t="str">
        <f>IF('Timesheet - Bileog ama'!$D$10=List!$B$3,C46,B46)</f>
        <v>(3)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v>
      </c>
    </row>
    <row r="47" spans="1:5">
      <c r="B47" s="112" t="s">
        <v>31</v>
      </c>
      <c r="C47" s="112" t="s">
        <v>39</v>
      </c>
      <c r="D47" s="112" t="str">
        <f>IF('Timesheet - Bileog ama'!$D$10=List!$B$3,C47,B47)</f>
        <v>Select from drop down list</v>
      </c>
      <c r="E47" s="109" t="str">
        <f>IF(OR('Timesheet - Bileog ama'!$E$31=List!$D$34,'Timesheet - Bileog ama'!$E$31=List!$D$33),$D47,D31)</f>
        <v>Select from drop down list</v>
      </c>
    </row>
    <row r="48" spans="1:5" ht="45">
      <c r="B48" s="112" t="s">
        <v>385</v>
      </c>
      <c r="C48" s="151" t="s">
        <v>301</v>
      </c>
      <c r="D48" s="112" t="str">
        <f>IF('Timesheet - Bileog ama'!$D$10=List!$B$3,C48,B48)</f>
        <v>Yes - Full Time at University of Galway during the period I did the work been claimed in Section C 
(Not entitled to annual leave pay)</v>
      </c>
      <c r="E48" s="109" t="str">
        <f>IF(AND('Timesheet - Bileog ama'!$E$31=List!$D$34,'Timesheet - Bileog ama'!$E$33=List!$D$39),$D48,D31)</f>
        <v>Error:*** See previous question as this form may not be applicable, please do not go any further***</v>
      </c>
    </row>
    <row r="49" spans="2:5" ht="45">
      <c r="B49" s="112" t="s">
        <v>386</v>
      </c>
      <c r="C49" s="112" t="s">
        <v>191</v>
      </c>
      <c r="D49" s="112" t="str">
        <f>IF('Timesheet - Bileog ama'!$D$10=List!$B$3,C49,B49)</f>
        <v>No - Part Time at University of Galway during the period I did the work been claimed in Section C 
(Entitled to annual leave pay)</v>
      </c>
      <c r="E49" s="109" t="str">
        <f>IF(AND('Timesheet - Bileog ama'!$E$31=List!$D$34,'Timesheet - Bileog ama'!$E$33=List!$D$39),$D49,D31)</f>
        <v>Error:*** See previous question as this form may not be applicable, please do not go any further***</v>
      </c>
    </row>
    <row r="50" spans="2:5">
      <c r="B50" s="143" t="s">
        <v>52</v>
      </c>
      <c r="C50" s="143" t="s">
        <v>192</v>
      </c>
      <c r="D50" s="112" t="str">
        <f>IF('Timesheet - Bileog ama'!$D$10=List!$B$3,C50,B50)</f>
        <v>Section B: Personal Details</v>
      </c>
    </row>
    <row r="51" spans="2:5" ht="30">
      <c r="B51" s="113" t="s">
        <v>96</v>
      </c>
      <c r="C51" s="113" t="s">
        <v>194</v>
      </c>
      <c r="D51" s="112" t="str">
        <f>IF('Timesheet - Bileog ama'!$D$10=List!$B$3,C51,B51)</f>
        <v>After completing section A and it confirmed that this timesheet needs to be submitted for your payment, please complete section B</v>
      </c>
    </row>
    <row r="52" spans="2:5">
      <c r="B52" s="112" t="s">
        <v>48</v>
      </c>
      <c r="C52" s="112" t="s">
        <v>195</v>
      </c>
      <c r="D52" s="112" t="str">
        <f>IF('Timesheet - Bileog ama'!$D$10=List!$B$3,C52,B52)</f>
        <v>(5) Name (First &amp; Surname)</v>
      </c>
    </row>
    <row r="53" spans="2:5">
      <c r="B53" s="112" t="s">
        <v>304</v>
      </c>
      <c r="C53" s="112" t="s">
        <v>305</v>
      </c>
      <c r="D53" s="112" t="str">
        <f>IF('Timesheet - Bileog ama'!$D$10=List!$B$3,C53,B53)</f>
        <v>[        Enter Name Here       ]</v>
      </c>
    </row>
    <row r="54" spans="2:5">
      <c r="B54" s="112" t="s">
        <v>47</v>
      </c>
      <c r="C54" s="112" t="s">
        <v>196</v>
      </c>
      <c r="D54" s="112" t="str">
        <f>IF('Timesheet - Bileog ama'!$D$10=List!$B$3,C54,B54)</f>
        <v>(6) Staff / Payroll Number (Not Scholarship No.)</v>
      </c>
    </row>
    <row r="55" spans="2:5">
      <c r="B55" s="112" t="s">
        <v>51</v>
      </c>
      <c r="C55" s="151" t="s">
        <v>308</v>
      </c>
      <c r="D55" s="112" t="str">
        <f>IF('Timesheet - Bileog ama'!$D$10=List!$B$3,C55,B55)</f>
        <v>Payroll Number</v>
      </c>
    </row>
    <row r="56" spans="2:5" ht="30">
      <c r="B56" s="112" t="s">
        <v>387</v>
      </c>
      <c r="C56" s="151" t="s">
        <v>388</v>
      </c>
      <c r="D56" s="112" t="str">
        <f>IF('Timesheet - Bileog ama'!$D$10=List!$B$3,C56,B56)</f>
        <v>Your 6 digit Staff/Payroll Number will be on the email from hrta@universityofgalway.ie</v>
      </c>
    </row>
    <row r="57" spans="2:5" ht="30">
      <c r="B57" s="112" t="s">
        <v>50</v>
      </c>
      <c r="C57" s="151" t="s">
        <v>309</v>
      </c>
      <c r="D57" s="112" t="str">
        <f>IF('Timesheet - Bileog ama'!$D$10=List!$B$3,C57,B57)</f>
        <v>Ensure your number is correct on this form as it is used to process your payment.</v>
      </c>
    </row>
    <row r="58" spans="2:5">
      <c r="B58" s="112" t="s">
        <v>41</v>
      </c>
      <c r="C58" s="151" t="s">
        <v>310</v>
      </c>
      <c r="D58" s="112" t="str">
        <f>IF('Timesheet - Bileog ama'!$D$10=List!$B$3,C58,B58)</f>
        <v>Incorrect Payroll number</v>
      </c>
    </row>
    <row r="59" spans="2:5">
      <c r="B59" s="112" t="s">
        <v>49</v>
      </c>
      <c r="C59" s="151" t="s">
        <v>311</v>
      </c>
      <c r="D59" s="112" t="str">
        <f>IF('Timesheet - Bileog ama'!$D$10=List!$B$3,C59,B59)</f>
        <v>Must be 6 digits and ensure its correct.</v>
      </c>
    </row>
    <row r="60" spans="2:5">
      <c r="B60" s="143" t="s">
        <v>53</v>
      </c>
      <c r="C60" s="143" t="s">
        <v>197</v>
      </c>
      <c r="D60" s="112" t="str">
        <f>IF('Timesheet - Bileog ama'!$D$10=List!$B$3,C60,B60)</f>
        <v xml:space="preserve">Section C: Detail of Work Undertaken </v>
      </c>
    </row>
    <row r="61" spans="2:5" ht="30">
      <c r="B61" s="112" t="s">
        <v>44</v>
      </c>
      <c r="C61" s="112" t="s">
        <v>198</v>
      </c>
      <c r="D61" s="112" t="str">
        <f>IF('Timesheet - Bileog ama'!$D$10=List!$B$3,C61,B61)</f>
        <v xml:space="preserve">***REQUEST FOR PAYMENT SHOULD BE SUBMITTED NO LATER THAN THE FOLLOWING MONTH THE WORK IS CARRIED OUT***  </v>
      </c>
    </row>
    <row r="62" spans="2:5" ht="75">
      <c r="B62" s="112" t="s">
        <v>169</v>
      </c>
      <c r="C62" s="112" t="s">
        <v>199</v>
      </c>
      <c r="D62" s="112" t="str">
        <f>IF('Timesheet - Bileog ama'!$D$10=List!$B$3,C62,B62)</f>
        <v>In Section C - select type of work, enter date worked (one date per row) and number of hours worked for each date. This will calculate your pay in section D and the data entered in this section determines your social welfare entitlments.</v>
      </c>
    </row>
    <row r="63" spans="2:5" ht="45">
      <c r="B63" s="112" t="s">
        <v>125</v>
      </c>
      <c r="C63" s="112" t="s">
        <v>200</v>
      </c>
      <c r="D63" s="112" t="str">
        <f>IF('Timesheet - Bileog ama'!$D$10=List!$B$3,C63,B63)</f>
        <v xml:space="preserve">Note: Teaching Payment - This includes 1 hour of teaching &amp; 1 hour of preparation. Please only enter the number of actual hours teaching. </v>
      </c>
    </row>
    <row r="64" spans="2:5" ht="60">
      <c r="B64" s="112" t="s">
        <v>135</v>
      </c>
      <c r="C64" s="112" t="s">
        <v>201</v>
      </c>
      <c r="D64" s="112" t="str">
        <f>IF('Timesheet - Bileog ama'!$D$10=List!$B$3,C64,B64)</f>
        <v>Note: Academic Related Duties - If Teaching hours required, note that 1 hour of Academic related duties is already included with each hour of Teaching payment.</v>
      </c>
    </row>
    <row r="65" spans="2:4" ht="30">
      <c r="B65" s="112" t="s">
        <v>126</v>
      </c>
      <c r="C65" s="112" t="s">
        <v>202</v>
      </c>
      <c r="D65" s="112" t="str">
        <f>IF('Timesheet - Bileog ama'!$D$10=List!$B$3,C65,B65)</f>
        <v>Note: Essay Corrections - This is for feedback purposes/not related to examination marks</v>
      </c>
    </row>
    <row r="66" spans="2:4">
      <c r="B66" s="112" t="s">
        <v>139</v>
      </c>
      <c r="C66" s="112" t="s">
        <v>203</v>
      </c>
      <c r="D66" s="112" t="str">
        <f>IF('Timesheet - Bileog ama'!$D$10=List!$B$3,C66,B66)</f>
        <v>Pay Code (For Office Use Only)</v>
      </c>
    </row>
    <row r="67" spans="2:4">
      <c r="B67" s="112" t="s">
        <v>18</v>
      </c>
      <c r="C67" s="112" t="s">
        <v>204</v>
      </c>
      <c r="D67" s="112" t="str">
        <f>IF('Timesheet - Bileog ama'!$D$10=List!$B$3,C67,B67)</f>
        <v>Type of Work</v>
      </c>
    </row>
    <row r="68" spans="2:4" ht="60">
      <c r="B68" s="112" t="s">
        <v>131</v>
      </c>
      <c r="C68" s="151" t="s">
        <v>351</v>
      </c>
      <c r="D68" s="112" t="str">
        <f>IF('Timesheet - Bileog ama'!$D$10=List!$B$3,C68,B68)</f>
        <v xml:space="preserve">Date Worked
DD-MMM-YY
(Input One Date Per Line)                   
</v>
      </c>
    </row>
    <row r="69" spans="2:4">
      <c r="B69" s="112" t="s">
        <v>95</v>
      </c>
      <c r="C69" s="112" t="s">
        <v>205</v>
      </c>
      <c r="D69" s="112" t="str">
        <f>IF('Timesheet - Bileog ama'!$D$10=List!$B$3,C69,B69)</f>
        <v>Number of Hours Worked per Date</v>
      </c>
    </row>
    <row r="70" spans="2:4" ht="30">
      <c r="B70" s="112" t="s">
        <v>98</v>
      </c>
      <c r="C70" s="112" t="s">
        <v>206</v>
      </c>
      <c r="D70" s="112" t="str">
        <f>IF('Timesheet - Bileog ama'!$D$10=List!$B$3,C70,B70)</f>
        <v>Optional  (Additional information for Managers 
i.e. Module Codes)</v>
      </c>
    </row>
    <row r="71" spans="2:4">
      <c r="B71" s="112" t="s">
        <v>59</v>
      </c>
      <c r="C71" s="151" t="s">
        <v>312</v>
      </c>
      <c r="D71" s="112" t="str">
        <f>IF('Timesheet - Bileog ama'!$D$10=List!$B$3,C71,B71)</f>
        <v>Do not enter here</v>
      </c>
    </row>
    <row r="72" spans="2:4" ht="30">
      <c r="B72" s="112" t="s">
        <v>60</v>
      </c>
      <c r="C72" s="151" t="s">
        <v>313</v>
      </c>
      <c r="D72" s="112" t="str">
        <f>IF('Timesheet - Bileog ama'!$D$10=List!$B$3,C72,B72)</f>
        <v>If section A and B is complete correctly, please go to type of work and select from the drop down list.</v>
      </c>
    </row>
    <row r="73" spans="2:4">
      <c r="B73" s="112" t="s">
        <v>61</v>
      </c>
      <c r="C73" s="151" t="s">
        <v>314</v>
      </c>
      <c r="D73" s="112" t="str">
        <f>IF('Timesheet - Bileog ama'!$D$10=List!$B$3,C73,B73)</f>
        <v>Select Type of Work</v>
      </c>
    </row>
    <row r="74" spans="2:4" ht="30">
      <c r="B74" s="112" t="s">
        <v>334</v>
      </c>
      <c r="C74" s="151" t="s">
        <v>335</v>
      </c>
      <c r="D74" s="112" t="str">
        <f>IF('Timesheet - Bileog ama'!$D$10=List!$B$3,C74,B74)</f>
        <v>After completing Section A + B: select Type of Work from Drop Down list here</v>
      </c>
    </row>
    <row r="75" spans="2:4">
      <c r="B75" s="112" t="s">
        <v>63</v>
      </c>
      <c r="C75" s="151" t="s">
        <v>315</v>
      </c>
      <c r="D75" s="112" t="str">
        <f>IF('Timesheet - Bileog ama'!$D$10=List!$B$3,C75,B75)</f>
        <v>Invalid Work Type</v>
      </c>
    </row>
    <row r="76" spans="2:4">
      <c r="B76" s="112" t="s">
        <v>119</v>
      </c>
      <c r="C76" s="151" t="s">
        <v>316</v>
      </c>
      <c r="D76" s="112" t="str">
        <f>IF('Timesheet - Bileog ama'!$D$10=List!$B$3,C76,B76)</f>
        <v>You may only select a 'Type of Work' Category from the Drop Down List.</v>
      </c>
    </row>
    <row r="77" spans="2:4">
      <c r="B77" s="112" t="s">
        <v>318</v>
      </c>
      <c r="C77" s="112" t="s">
        <v>319</v>
      </c>
      <c r="D77" s="112" t="str">
        <f>IF('Timesheet - Bileog ama'!$D$10=List!$B$3,C77,B77)</f>
        <v>Enter Date</v>
      </c>
    </row>
    <row r="78" spans="2:4">
      <c r="B78" s="112" t="s">
        <v>64</v>
      </c>
      <c r="C78" s="151" t="s">
        <v>317</v>
      </c>
      <c r="D78" s="112" t="str">
        <f>IF('Timesheet - Bileog ama'!$D$10=List!$B$3,C78,B78)</f>
        <v xml:space="preserve">Enter accurate dates for the hours you worked. </v>
      </c>
    </row>
    <row r="79" spans="2:4" ht="30">
      <c r="B79" s="112" t="s">
        <v>70</v>
      </c>
      <c r="C79" s="151" t="s">
        <v>320</v>
      </c>
      <c r="D79" s="112" t="str">
        <f>IF('Timesheet - Bileog ama'!$D$10=List!$B$3,C79,B79)</f>
        <v>This will determine your PRSI contributions for Social Welfare benefits.</v>
      </c>
    </row>
    <row r="80" spans="2:4">
      <c r="B80" s="112" t="s">
        <v>65</v>
      </c>
      <c r="C80" s="151" t="s">
        <v>321</v>
      </c>
      <c r="D80" s="112" t="str">
        <f>IF('Timesheet - Bileog ama'!$D$10=List!$B$3,C80,B80)</f>
        <v>Do not input a date range</v>
      </c>
    </row>
    <row r="81" spans="2:4">
      <c r="B81" s="112" t="s">
        <v>66</v>
      </c>
      <c r="C81" s="151" t="s">
        <v>322</v>
      </c>
      <c r="D81" s="112" t="str">
        <f>IF('Timesheet - Bileog ama'!$D$10=List!$B$3,C81,B81)</f>
        <v>Do not input future dates</v>
      </c>
    </row>
    <row r="82" spans="2:4">
      <c r="B82" s="112" t="s">
        <v>62</v>
      </c>
      <c r="C82" s="151" t="s">
        <v>323</v>
      </c>
      <c r="D82" s="112" t="str">
        <f>IF('Timesheet - Bileog ama'!$D$10=List!$B$3,C82,B82)</f>
        <v>Error</v>
      </c>
    </row>
    <row r="83" spans="2:4">
      <c r="B83" s="112" t="s">
        <v>67</v>
      </c>
      <c r="C83" s="151" t="s">
        <v>324</v>
      </c>
      <c r="D83" s="112" t="str">
        <f>IF('Timesheet - Bileog ama'!$D$10=List!$B$3,C83,B83)</f>
        <v>1. Date Format DD-MMM-YY</v>
      </c>
    </row>
    <row r="84" spans="2:4">
      <c r="B84" s="112" t="s">
        <v>68</v>
      </c>
      <c r="C84" s="151" t="s">
        <v>325</v>
      </c>
      <c r="D84" s="112" t="str">
        <f>IF('Timesheet - Bileog ama'!$D$10=List!$B$3,C84,B84)</f>
        <v>2. Can't enter future dates for payment.</v>
      </c>
    </row>
    <row r="85" spans="2:4">
      <c r="B85" s="112" t="s">
        <v>72</v>
      </c>
      <c r="C85" s="151" t="s">
        <v>326</v>
      </c>
      <c r="D85" s="112" t="str">
        <f>IF('Timesheet - Bileog ama'!$D$10=List!$B$3,C85,B85)</f>
        <v>Enter hours worked</v>
      </c>
    </row>
    <row r="86" spans="2:4">
      <c r="B86" s="112" t="s">
        <v>71</v>
      </c>
      <c r="C86" s="151" t="s">
        <v>327</v>
      </c>
      <c r="D86" s="112" t="str">
        <f>IF('Timesheet - Bileog ama'!$D$10=List!$B$3,C86,B86)</f>
        <v>Enter a number only (no text) i.e. 4</v>
      </c>
    </row>
    <row r="87" spans="2:4">
      <c r="B87" s="112" t="s">
        <v>73</v>
      </c>
      <c r="C87" s="151" t="s">
        <v>328</v>
      </c>
      <c r="D87" s="112" t="str">
        <f>IF('Timesheet - Bileog ama'!$D$10=List!$B$3,C87,B87)</f>
        <v xml:space="preserve">Error: </v>
      </c>
    </row>
    <row r="88" spans="2:4">
      <c r="B88" s="112" t="s">
        <v>78</v>
      </c>
      <c r="C88" s="151" t="s">
        <v>329</v>
      </c>
      <c r="D88" s="112" t="str">
        <f>IF('Timesheet - Bileog ama'!$D$10=List!$B$3,C88,B88)</f>
        <v>***Correct the following***</v>
      </c>
    </row>
    <row r="89" spans="2:4">
      <c r="B89" s="112" t="s">
        <v>74</v>
      </c>
      <c r="C89" s="151" t="s">
        <v>330</v>
      </c>
      <c r="D89" s="112" t="str">
        <f>IF('Timesheet - Bileog ama'!$D$10=List!$B$3,C89,B89)</f>
        <v>1. Complete Section A + B</v>
      </c>
    </row>
    <row r="90" spans="2:4">
      <c r="B90" s="112" t="s">
        <v>75</v>
      </c>
      <c r="C90" s="151" t="s">
        <v>331</v>
      </c>
      <c r="D90" s="112" t="str">
        <f>IF('Timesheet - Bileog ama'!$D$10=List!$B$3,C90,B90)</f>
        <v>2. Select Type of Work</v>
      </c>
    </row>
    <row r="91" spans="2:4">
      <c r="B91" s="112" t="s">
        <v>76</v>
      </c>
      <c r="C91" s="151" t="s">
        <v>333</v>
      </c>
      <c r="D91" s="112" t="str">
        <f>IF('Timesheet - Bileog ama'!$D$10=List!$B$3,C91,B91)</f>
        <v>3. Enter date worked</v>
      </c>
    </row>
    <row r="92" spans="2:4">
      <c r="B92" s="112" t="s">
        <v>77</v>
      </c>
      <c r="C92" s="151" t="s">
        <v>332</v>
      </c>
      <c r="D92" s="112" t="str">
        <f>IF('Timesheet - Bileog ama'!$D$10=List!$B$3,C92,B92)</f>
        <v>4. Can't enter &gt;12 hours per date.</v>
      </c>
    </row>
    <row r="93" spans="2:4">
      <c r="B93" s="112" t="s">
        <v>79</v>
      </c>
      <c r="C93" s="112" t="s">
        <v>207</v>
      </c>
      <c r="D93" s="112" t="str">
        <f>IF('Timesheet - Bileog ama'!$D$10=List!$B$3,C93,B93)</f>
        <v>5. Enter number of hours (no text)</v>
      </c>
    </row>
    <row r="94" spans="2:4">
      <c r="B94" s="112" t="s">
        <v>4</v>
      </c>
      <c r="C94" s="112" t="s">
        <v>208</v>
      </c>
      <c r="D94" s="112" t="str">
        <f>IF('Timesheet - Bileog ama'!$D$10=List!$B$3,C94,B94)</f>
        <v>Total Hours Worked</v>
      </c>
    </row>
    <row r="95" spans="2:4">
      <c r="B95" s="143" t="s">
        <v>101</v>
      </c>
      <c r="C95" s="143" t="s">
        <v>209</v>
      </c>
      <c r="D95" s="112" t="str">
        <f>IF('Timesheet - Bileog ama'!$D$10=List!$B$3,C95,B95)</f>
        <v>Section D: Summary Information for Review:</v>
      </c>
    </row>
    <row r="96" spans="2:4">
      <c r="B96" s="112" t="s">
        <v>102</v>
      </c>
      <c r="C96" s="112" t="s">
        <v>210</v>
      </c>
      <c r="D96" s="112" t="str">
        <f>IF('Timesheet - Bileog ama'!$D$10=List!$B$3,C96,B96)</f>
        <v>Cost Centre</v>
      </c>
    </row>
    <row r="97" spans="2:5" ht="30">
      <c r="B97" s="112" t="s">
        <v>100</v>
      </c>
      <c r="C97" s="112" t="s">
        <v>211</v>
      </c>
      <c r="D97" s="112" t="str">
        <f>IF('Timesheet - Bileog ama'!$D$10=List!$B$3,C97,B97)</f>
        <v>It is not possible to amend this section. The details entered in section A, B &amp; C above will transfer to this section for review</v>
      </c>
    </row>
    <row r="98" spans="2:5">
      <c r="B98" s="112" t="s">
        <v>20</v>
      </c>
      <c r="C98" s="112" t="s">
        <v>212</v>
      </c>
      <c r="D98" s="112" t="str">
        <f>IF('Timesheet - Bileog ama'!$D$10=List!$B$3,C98,B98)</f>
        <v>Code</v>
      </c>
    </row>
    <row r="99" spans="2:5">
      <c r="B99" s="112" t="s">
        <v>18</v>
      </c>
      <c r="C99" s="151" t="s">
        <v>342</v>
      </c>
      <c r="D99" s="112" t="str">
        <f>IF('Timesheet - Bileog ama'!$D$10=List!$B$3,C99,B99)</f>
        <v>Type of Work</v>
      </c>
    </row>
    <row r="100" spans="2:5">
      <c r="B100" s="112" t="s">
        <v>69</v>
      </c>
      <c r="C100" s="112" t="s">
        <v>213</v>
      </c>
      <c r="D100" s="112" t="str">
        <f>IF('Timesheet - Bileog ama'!$D$10=List!$B$3,C100,B100)</f>
        <v>Rate Per Hour</v>
      </c>
    </row>
    <row r="101" spans="2:5">
      <c r="B101" s="112" t="s">
        <v>4</v>
      </c>
      <c r="C101" s="112" t="s">
        <v>208</v>
      </c>
      <c r="D101" s="112" t="str">
        <f>IF('Timesheet - Bileog ama'!$D$10=List!$B$3,C101,B101)</f>
        <v>Total Hours Worked</v>
      </c>
    </row>
    <row r="102" spans="2:5">
      <c r="B102" s="112" t="s">
        <v>136</v>
      </c>
      <c r="C102" s="112" t="s">
        <v>214</v>
      </c>
      <c r="D102" s="112" t="str">
        <f>IF('Timesheet - Bileog ama'!$D$10=List!$B$3,C102,B102)</f>
        <v>Value (Euro)</v>
      </c>
    </row>
    <row r="103" spans="2:5">
      <c r="B103" s="148" t="str">
        <f>Rates!G3</f>
        <v>Teaching Payment</v>
      </c>
      <c r="C103" s="148" t="s">
        <v>215</v>
      </c>
      <c r="D103" s="112" t="str">
        <f>IF('Timesheet - Bileog ama'!$D$10=List!$B$3,C103,B103)</f>
        <v>Teaching Payment</v>
      </c>
    </row>
    <row r="104" spans="2:5">
      <c r="B104" s="148" t="str">
        <f>Rates!G4</f>
        <v>Tutorial Payment</v>
      </c>
      <c r="C104" s="148" t="s">
        <v>216</v>
      </c>
      <c r="D104" s="112" t="str">
        <f>IF('Timesheet - Bileog ama'!$D$10=List!$B$3,C104,B104)</f>
        <v>Tutorial Payment</v>
      </c>
    </row>
    <row r="105" spans="2:5">
      <c r="B105" s="259" t="str">
        <f>Rates!G5</f>
        <v>Laboratory Demonstration Payments</v>
      </c>
      <c r="C105" s="259" t="s">
        <v>217</v>
      </c>
      <c r="D105" s="112" t="str">
        <f>IF('Timesheet - Bileog ama'!$D$10=List!$B$3,C105,B105)</f>
        <v>Laboratory Demonstration Payments</v>
      </c>
    </row>
    <row r="106" spans="2:5">
      <c r="B106" s="148" t="str">
        <f>Rates!G6</f>
        <v>Teaching Associate Duties</v>
      </c>
      <c r="C106" s="148" t="s">
        <v>521</v>
      </c>
      <c r="D106" s="258" t="str">
        <f>IF('Timesheet - Bileog ama'!$D$10=List!$B$3,C106,B106)</f>
        <v>Teaching Associate Duties</v>
      </c>
      <c r="E106" s="249" t="s">
        <v>500</v>
      </c>
    </row>
    <row r="107" spans="2:5">
      <c r="B107" s="264" t="str">
        <f>Rates!G7</f>
        <v>Undergrad Demonstrators</v>
      </c>
      <c r="C107" s="264" t="s">
        <v>218</v>
      </c>
      <c r="D107" s="112" t="str">
        <f>IF('Timesheet - Bileog ama'!$D$10=List!$B$3,C107,B107)</f>
        <v>Undergrad Demonstrators</v>
      </c>
    </row>
    <row r="108" spans="2:5">
      <c r="B108" s="148" t="str">
        <f>Rates!G8</f>
        <v>Essay Corrections</v>
      </c>
      <c r="C108" s="148" t="s">
        <v>219</v>
      </c>
      <c r="D108" s="112" t="str">
        <f>IF('Timesheet - Bileog ama'!$D$10=List!$B$3,C108,B108)</f>
        <v>Essay Corrections</v>
      </c>
    </row>
    <row r="109" spans="2:5">
      <c r="B109" s="112" t="s">
        <v>2</v>
      </c>
      <c r="C109" s="112" t="s">
        <v>220</v>
      </c>
      <c r="D109" s="112" t="str">
        <f>IF('Timesheet - Bileog ama'!$D$10=List!$B$3,C109,B109)</f>
        <v>Total</v>
      </c>
    </row>
    <row r="110" spans="2:5">
      <c r="B110" s="112" t="s">
        <v>156</v>
      </c>
      <c r="C110" s="112" t="s">
        <v>221</v>
      </c>
      <c r="D110" s="112" t="str">
        <f>IF('Timesheet - Bileog ama'!$D$10=List!$B$3,C110,B110)</f>
        <v>Annual Leave Pay Entitlement for Part Time Employees (8%)</v>
      </c>
    </row>
    <row r="111" spans="2:5">
      <c r="B111" s="112" t="s">
        <v>3</v>
      </c>
      <c r="C111" s="112" t="s">
        <v>222</v>
      </c>
      <c r="D111" s="112" t="str">
        <f>IF('Timesheet - Bileog ama'!$D$10=List!$B$3,C111,B111)</f>
        <v>Grand Total</v>
      </c>
    </row>
    <row r="112" spans="2:5">
      <c r="B112" s="112" t="s">
        <v>167</v>
      </c>
      <c r="C112" s="151" t="s">
        <v>336</v>
      </c>
      <c r="D112" s="112" t="str">
        <f>IF('Timesheet - Bileog ama'!$D$10=List!$B$3,C112,B112)</f>
        <v>Full Time Staff not entitled</v>
      </c>
    </row>
    <row r="113" spans="2:4" ht="45">
      <c r="B113" s="112" t="s">
        <v>168</v>
      </c>
      <c r="C113" s="151" t="s">
        <v>337</v>
      </c>
      <c r="D113" s="112" t="str">
        <f>IF('Timesheet - Bileog ama'!$D$10=List!$B$3,C113,B113)</f>
        <v>Full Time Staff are not entitled to annual leave pay as they receive their full entitlement with their full time contract</v>
      </c>
    </row>
    <row r="114" spans="2:4">
      <c r="B114" s="143" t="s">
        <v>157</v>
      </c>
      <c r="C114" s="143" t="s">
        <v>223</v>
      </c>
      <c r="D114" s="112" t="str">
        <f>IF('Timesheet - Bileog ama'!$D$10=List!$B$3,C114,B114)</f>
        <v>Section E: Public Holiday Pay for Part Time Employees</v>
      </c>
    </row>
    <row r="115" spans="2:4" ht="45">
      <c r="B115" s="112" t="s">
        <v>158</v>
      </c>
      <c r="C115" s="112" t="s">
        <v>224</v>
      </c>
      <c r="D115" s="112" t="str">
        <f>IF('Timesheet - Bileog ama'!$D$10=List!$B$3,C115,B115)</f>
        <v xml:space="preserve">The authorised signatory for this timesheet must ensure that public holiday pay is included for part time employees if applicable. </v>
      </c>
    </row>
    <row r="116" spans="2:4" ht="90">
      <c r="B116" s="112" t="s">
        <v>390</v>
      </c>
      <c r="C116" s="151" t="s">
        <v>397</v>
      </c>
      <c r="D116" s="112" t="str">
        <f>IF('Timesheet - Bileog ama'!$D$10=List!$B$3,C116,B116)</f>
        <v>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v>
      </c>
    </row>
    <row r="117" spans="2:4" ht="30">
      <c r="B117" s="112" t="s">
        <v>154</v>
      </c>
      <c r="C117" s="112" t="s">
        <v>225</v>
      </c>
      <c r="D117" s="112" t="str">
        <f>IF('Timesheet - Bileog ama'!$D$10=List!$B$3,C117,B117)</f>
        <v xml:space="preserve">Please see instructions for Completion to assist you to dertemine the correct payment </v>
      </c>
    </row>
    <row r="118" spans="2:4" ht="60">
      <c r="B118" s="112" t="s">
        <v>431</v>
      </c>
      <c r="C118" s="112" t="s">
        <v>432</v>
      </c>
      <c r="D118" s="112" t="str">
        <f>IF('Timesheet - Bileog ama'!$D$10=List!$B$3,C118,B118)</f>
        <v>Payroll will calculate the public holiday pay if applicable. The budget holder must ensure the details are provided in the public holiday section (please do not enter the value as this is for Payroll use).</v>
      </c>
    </row>
    <row r="119" spans="2:4">
      <c r="B119" s="112" t="s">
        <v>81</v>
      </c>
      <c r="C119" s="112" t="s">
        <v>226</v>
      </c>
      <c r="D119" s="112" t="str">
        <f>IF('Timesheet - Bileog ama'!$D$10=List!$B$3,C119,B119)</f>
        <v>Select Public Holiday to be paid</v>
      </c>
    </row>
    <row r="120" spans="2:4">
      <c r="B120" s="112" t="s">
        <v>421</v>
      </c>
      <c r="C120" s="151" t="s">
        <v>422</v>
      </c>
      <c r="D120" s="112" t="str">
        <f>IF('Timesheet - Bileog ama'!$D$10=List!$B$3,C120,B120)</f>
        <v>Was the employee due to work on this day</v>
      </c>
    </row>
    <row r="121" spans="2:4">
      <c r="B121" s="112" t="s">
        <v>31</v>
      </c>
      <c r="C121" s="112" t="s">
        <v>39</v>
      </c>
      <c r="D121" s="112" t="str">
        <f>IF('Timesheet - Bileog ama'!$D$10=List!$B$3,C121,B121)</f>
        <v>Select from drop down list</v>
      </c>
    </row>
    <row r="122" spans="2:4">
      <c r="B122" s="112" t="s">
        <v>423</v>
      </c>
      <c r="C122" s="151" t="s">
        <v>425</v>
      </c>
      <c r="D122" s="112" t="str">
        <f>IF('Timesheet - Bileog ama'!$D$10=List!$B$3,C122,B122)</f>
        <v>Yes</v>
      </c>
    </row>
    <row r="123" spans="2:4">
      <c r="B123" s="112" t="s">
        <v>424</v>
      </c>
      <c r="C123" s="151" t="s">
        <v>426</v>
      </c>
      <c r="D123" s="112" t="str">
        <f>IF('Timesheet - Bileog ama'!$D$10=List!$B$3,C123,B123)</f>
        <v>No</v>
      </c>
    </row>
    <row r="124" spans="2:4" ht="30">
      <c r="B124" s="112" t="s">
        <v>427</v>
      </c>
      <c r="C124" s="151" t="s">
        <v>428</v>
      </c>
      <c r="D124" s="112" t="str">
        <f>IF('Timesheet - Bileog ama'!$D$10=List!$B$3,C124,B124)</f>
        <v>For Payroll Use - 
Value (Euro)</v>
      </c>
    </row>
    <row r="125" spans="2:4">
      <c r="B125" s="112" t="s">
        <v>97</v>
      </c>
      <c r="C125" s="112" t="s">
        <v>227</v>
      </c>
      <c r="D125" s="112" t="str">
        <f>IF('Timesheet - Bileog ama'!$D$10=List!$B$3,C125,B125)</f>
        <v>Public Holiday Pay (if entitled)</v>
      </c>
    </row>
    <row r="126" spans="2:4">
      <c r="B126" s="112" t="s">
        <v>144</v>
      </c>
      <c r="C126" s="151" t="s">
        <v>338</v>
      </c>
      <c r="D126" s="112" t="str">
        <f>IF('Timesheet - Bileog ama'!$D$10=List!$B$3,C126,B126)</f>
        <v>Enter value here if applicable</v>
      </c>
    </row>
    <row r="127" spans="2:4" ht="45">
      <c r="B127" s="112" t="s">
        <v>429</v>
      </c>
      <c r="C127" s="151" t="s">
        <v>430</v>
      </c>
      <c r="D127" s="112" t="str">
        <f>IF('Timesheet - Bileog ama'!$D$10=List!$B$3,C127,B127)</f>
        <v>If the budget holder approves the public holiday payment request on this form, then payroll may enter the value after the timesheet has been approved</v>
      </c>
    </row>
    <row r="128" spans="2:4">
      <c r="B128" s="112" t="s">
        <v>302</v>
      </c>
      <c r="C128" s="112" t="s">
        <v>303</v>
      </c>
      <c r="D128" s="112" t="str">
        <f>IF('Timesheet - Bileog ama'!$D$10=List!$B$3,C128,B128)</f>
        <v>Not Entitled to Public Holiday Pay</v>
      </c>
    </row>
    <row r="129" spans="2:6">
      <c r="B129" s="148" t="s">
        <v>82</v>
      </c>
      <c r="C129" s="148" t="s">
        <v>306</v>
      </c>
      <c r="D129" s="112" t="str">
        <f>IF('Timesheet - Bileog ama'!$D$10=List!$B$3,C129,B129)</f>
        <v>Select Public Holiday from drop down list</v>
      </c>
      <c r="E129" s="109" t="e">
        <f>IF('Timesheet - Bileog ama'!#REF!=List!$E$48,D128,D129)</f>
        <v>#REF!</v>
      </c>
    </row>
    <row r="130" spans="2:6">
      <c r="B130" s="148" t="s">
        <v>454</v>
      </c>
      <c r="C130" s="148" t="s">
        <v>459</v>
      </c>
      <c r="D130" s="112" t="str">
        <f>IF('Timesheet - Bileog ama'!$D$10=List!$B$3,C130,B130)</f>
        <v>The last Monday in October 2024</v>
      </c>
      <c r="E130" s="109" t="e">
        <f>IF('Timesheet - Bileog ama'!#REF!=List!$E$48,D128,D130)</f>
        <v>#REF!</v>
      </c>
      <c r="F130" s="173">
        <v>45229</v>
      </c>
    </row>
    <row r="131" spans="2:6">
      <c r="B131" s="148" t="s">
        <v>455</v>
      </c>
      <c r="C131" s="148" t="s">
        <v>458</v>
      </c>
      <c r="D131" s="112" t="str">
        <f>IF('Timesheet - Bileog ama'!$D$10=List!$B$3,C131,B131)</f>
        <v>Christmas Day (25th December) 2024</v>
      </c>
      <c r="E131" s="109" t="e">
        <f>IF('Timesheet - Bileog ama'!#REF!=List!$E$48,D128,D131)</f>
        <v>#REF!</v>
      </c>
      <c r="F131" s="173">
        <v>45285</v>
      </c>
    </row>
    <row r="132" spans="2:6">
      <c r="B132" s="148" t="s">
        <v>456</v>
      </c>
      <c r="C132" s="148" t="s">
        <v>457</v>
      </c>
      <c r="D132" s="112" t="str">
        <f>IF('Timesheet - Bileog ama'!$D$10=List!$B$3,C132,B132)</f>
        <v>St. Stephen’s Day (26th December) 2024</v>
      </c>
      <c r="E132" s="109" t="e">
        <f>IF('Timesheet - Bileog ama'!#REF!=List!$E$48,D128,D132)</f>
        <v>#REF!</v>
      </c>
      <c r="F132" s="173">
        <v>45286</v>
      </c>
    </row>
    <row r="133" spans="2:6">
      <c r="B133" s="148" t="s">
        <v>477</v>
      </c>
      <c r="C133" s="148" t="s">
        <v>487</v>
      </c>
      <c r="D133" s="112" t="str">
        <f>IF('Timesheet - Bileog ama'!$D$10=List!$B$3,C133,B133)</f>
        <v>New Year’s Day (1st January) 2025</v>
      </c>
      <c r="E133" s="109" t="e">
        <f>IF('Timesheet - Bileog ama'!#REF!=List!$E$48,D132,D133)</f>
        <v>#REF!</v>
      </c>
      <c r="F133" s="173"/>
    </row>
    <row r="134" spans="2:6">
      <c r="B134" s="148" t="s">
        <v>478</v>
      </c>
      <c r="C134" s="148" t="s">
        <v>488</v>
      </c>
      <c r="D134" s="112" t="str">
        <f>IF('Timesheet - Bileog ama'!$D$10=List!$B$3,C134,B134)</f>
        <v>The first Monday in February 2025</v>
      </c>
      <c r="E134" s="109" t="e">
        <f>IF('Timesheet - Bileog ama'!#REF!=List!$E$48,#REF!,D134)</f>
        <v>#REF!</v>
      </c>
      <c r="F134" s="173"/>
    </row>
    <row r="135" spans="2:6">
      <c r="B135" s="148" t="s">
        <v>479</v>
      </c>
      <c r="C135" s="148" t="s">
        <v>489</v>
      </c>
      <c r="D135" s="112" t="str">
        <f>IF('Timesheet - Bileog ama'!$D$10=List!$B$3,C135,B135)</f>
        <v>St. Patrick’s Day (17th March) 2025</v>
      </c>
      <c r="E135" s="109" t="e">
        <f>IF('Timesheet - Bileog ama'!#REF!=List!$E$48,D132,D135)</f>
        <v>#REF!</v>
      </c>
      <c r="F135" s="173"/>
    </row>
    <row r="136" spans="2:6">
      <c r="B136" s="148" t="s">
        <v>480</v>
      </c>
      <c r="C136" s="148" t="s">
        <v>490</v>
      </c>
      <c r="D136" s="112" t="str">
        <f>IF('Timesheet - Bileog ama'!$D$10=List!$B$3,C136,B136)</f>
        <v>Easter Monday 2025</v>
      </c>
      <c r="E136" s="109" t="e">
        <f>IF('Timesheet - Bileog ama'!#REF!=List!$E$48,D132,D136)</f>
        <v>#REF!</v>
      </c>
      <c r="F136" s="173"/>
    </row>
    <row r="137" spans="2:6">
      <c r="B137" s="148" t="s">
        <v>481</v>
      </c>
      <c r="C137" s="148" t="s">
        <v>491</v>
      </c>
      <c r="D137" s="112" t="str">
        <f>IF('Timesheet - Bileog ama'!$D$10=List!$B$3,C137,B137)</f>
        <v>The first Monday in May 2025</v>
      </c>
      <c r="E137" s="109" t="e">
        <f>IF('Timesheet - Bileog ama'!#REF!=List!$E$48,D132,D137)</f>
        <v>#REF!</v>
      </c>
      <c r="F137" s="173"/>
    </row>
    <row r="138" spans="2:6">
      <c r="B138" s="148" t="s">
        <v>482</v>
      </c>
      <c r="C138" s="148" t="s">
        <v>492</v>
      </c>
      <c r="D138" s="112" t="str">
        <f>IF('Timesheet - Bileog ama'!$D$10=List!$B$3,C138,B138)</f>
        <v>The first Monday in June 2025</v>
      </c>
      <c r="E138" s="109" t="e">
        <f>IF('Timesheet - Bileog ama'!#REF!=List!$E$48,D132,D138)</f>
        <v>#REF!</v>
      </c>
      <c r="F138" s="173"/>
    </row>
    <row r="139" spans="2:6">
      <c r="B139" s="148" t="s">
        <v>483</v>
      </c>
      <c r="C139" s="148" t="s">
        <v>493</v>
      </c>
      <c r="D139" s="112" t="str">
        <f>IF('Timesheet - Bileog ama'!$D$10=List!$B$3,C139,B139)</f>
        <v>The first Monday in August 2025</v>
      </c>
      <c r="E139" s="109" t="e">
        <f>IF('Timesheet - Bileog ama'!#REF!=List!$E$48,D132,D139)</f>
        <v>#REF!</v>
      </c>
      <c r="F139" s="173"/>
    </row>
    <row r="140" spans="2:6">
      <c r="B140" s="148" t="s">
        <v>484</v>
      </c>
      <c r="C140" s="148" t="s">
        <v>494</v>
      </c>
      <c r="D140" s="112" t="str">
        <f>IF('Timesheet - Bileog ama'!$D$10=List!$B$3,C140,B140)</f>
        <v>The last Monday in October 2025</v>
      </c>
      <c r="E140" s="109" t="e">
        <f>IF('Timesheet - Bileog ama'!#REF!=List!$E$48,D132,D140)</f>
        <v>#REF!</v>
      </c>
      <c r="F140" s="173"/>
    </row>
    <row r="141" spans="2:6">
      <c r="B141" s="148" t="s">
        <v>485</v>
      </c>
      <c r="C141" s="148" t="s">
        <v>495</v>
      </c>
      <c r="D141" s="112" t="str">
        <f>IF('Timesheet - Bileog ama'!$D$10=List!$B$3,C141,B141)</f>
        <v>Christmas Day (25th December) 2025</v>
      </c>
      <c r="E141" s="109" t="e">
        <f>IF('Timesheet - Bileog ama'!#REF!=List!$E$48,D132,D141)</f>
        <v>#REF!</v>
      </c>
      <c r="F141" s="173"/>
    </row>
    <row r="142" spans="2:6">
      <c r="B142" s="148" t="s">
        <v>486</v>
      </c>
      <c r="C142" s="148" t="s">
        <v>496</v>
      </c>
      <c r="D142" s="112" t="str">
        <f>IF('Timesheet - Bileog ama'!$D$10=List!$B$3,C142,B142)</f>
        <v>St. Stephen’s Day (26th December) 2025</v>
      </c>
      <c r="E142" s="109" t="e">
        <f>IF('Timesheet - Bileog ama'!#REF!=List!$E$48,D132,D142)</f>
        <v>#REF!</v>
      </c>
      <c r="F142" s="173"/>
    </row>
    <row r="143" spans="2:6" ht="30">
      <c r="B143" s="143" t="s">
        <v>146</v>
      </c>
      <c r="C143" s="143" t="s">
        <v>228</v>
      </c>
      <c r="D143" s="112" t="str">
        <f>IF('Timesheet - Bileog ama'!$D$10=List!$B$3,C143,B143)</f>
        <v>Section F: Authorisation - Complete This Section &amp; Ensure The Timesheet Is Processed Correctly</v>
      </c>
    </row>
    <row r="144" spans="2:6" ht="45">
      <c r="B144" s="112" t="s">
        <v>147</v>
      </c>
      <c r="C144" s="112" t="s">
        <v>229</v>
      </c>
      <c r="D144" s="112" t="str">
        <f>IF('Timesheet - Bileog ama'!$D$10=List!$B$3,C144,B144)</f>
        <v xml:space="preserve">This timesheet will only be considered approved if section F is complete and the timesheet is emailed from the Budget holder / authorised delegate email address (generic email address will not be accepted). </v>
      </c>
    </row>
    <row r="145" spans="2:4" ht="30">
      <c r="B145" s="112" t="s">
        <v>438</v>
      </c>
      <c r="C145" s="112" t="s">
        <v>439</v>
      </c>
      <c r="D145" s="112" t="str">
        <f>IF('Timesheet - Bileog ama'!$D$10=List!$B$3,C145,B145)</f>
        <v>Only a max of 3 Timesheets can be Authorised on one email.</v>
      </c>
    </row>
    <row r="146" spans="2:4" ht="75">
      <c r="B146" s="112" t="s">
        <v>127</v>
      </c>
      <c r="C146" s="112" t="s">
        <v>230</v>
      </c>
      <c r="D146" s="112" t="str">
        <f>IF('Timesheet - Bileog ama'!$D$10=List!$B$3,C146,B146)</f>
        <v>Duplicated Approval: Please do not email this timesheet more than once unless the Bureau rejects the original timesheet and amendments are required. 
It is the authorisers responsbility to ensure the payment is not duplicated.</v>
      </c>
    </row>
    <row r="147" spans="2:4" ht="105">
      <c r="B147" s="112" t="s">
        <v>405</v>
      </c>
      <c r="C147" s="112" t="s">
        <v>415</v>
      </c>
      <c r="D147" s="112" t="str">
        <f>IF('Timesheet - Bileog ama'!$D$10=List!$B$3,C147,B147)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row>
    <row r="148" spans="2:4" ht="30">
      <c r="B148" s="112" t="s">
        <v>440</v>
      </c>
      <c r="C148" s="112" t="s">
        <v>441</v>
      </c>
      <c r="D148" s="112" t="str">
        <f>IF('Timesheet - Bileog ama'!$D$10=List!$B$3,C148,B148)</f>
        <v>Queries: See "Instructions for Completion" tab for the relevant contacts.</v>
      </c>
    </row>
    <row r="149" spans="2:4">
      <c r="B149" s="114" t="s">
        <v>128</v>
      </c>
      <c r="C149" s="114" t="s">
        <v>231</v>
      </c>
      <c r="D149" s="112" t="str">
        <f>IF('Timesheet - Bileog ama'!$D$10=List!$B$3,C149,B149)</f>
        <v>I approve this timesheet and confirm the following:</v>
      </c>
    </row>
    <row r="150" spans="2:4" ht="75">
      <c r="B150" s="112" t="s">
        <v>145</v>
      </c>
      <c r="C150" s="112" t="s">
        <v>232</v>
      </c>
      <c r="D150" s="112" t="str">
        <f>IF('Timesheet - Bileog ama'!$D$10=List!$B$3,C150,B150)</f>
        <v xml:space="preserve">A Contract for the hours and dates listed above has been submitted to HR and an email was received from HR to confirm the payment process is via timesheets and not monthly salary. Please double check this correspondence as payment method is clearly laid out.        </v>
      </c>
    </row>
    <row r="151" spans="2:4" ht="30">
      <c r="B151" s="112" t="s">
        <v>442</v>
      </c>
      <c r="C151" s="151" t="s">
        <v>447</v>
      </c>
      <c r="D151" s="112" t="str">
        <f>IF('Timesheet - Bileog ama'!$D$10=List!$B$3,C151,B151)</f>
        <v>The Cost Centre entered below is the same as the contract.</v>
      </c>
    </row>
    <row r="152" spans="2:4" ht="30">
      <c r="B152" s="112" t="s">
        <v>443</v>
      </c>
      <c r="C152" s="112" t="s">
        <v>446</v>
      </c>
      <c r="D152" s="112" t="str">
        <f>IF('Timesheet - Bileog ama'!$D$10=List!$B$3,C152,B152)</f>
        <v>The rate per hour listed in Section D agree with the signed contract.</v>
      </c>
    </row>
    <row r="153" spans="2:4">
      <c r="B153" s="112" t="s">
        <v>444</v>
      </c>
      <c r="C153" s="112" t="s">
        <v>445</v>
      </c>
      <c r="D153" s="112" t="str">
        <f>IF('Timesheet - Bileog ama'!$D$10=List!$B$3,C153,B153)</f>
        <v>The overall timesheet has been completed correctly.</v>
      </c>
    </row>
    <row r="154" spans="2:4">
      <c r="B154" s="112" t="s">
        <v>84</v>
      </c>
      <c r="C154" s="151" t="s">
        <v>448</v>
      </c>
      <c r="D154" s="112" t="str">
        <f>IF('Timesheet - Bileog ama'!$D$10=List!$B$3,C154,B154)</f>
        <v>Cost Centre stated on contract</v>
      </c>
    </row>
    <row r="155" spans="2:4">
      <c r="B155" s="112" t="s">
        <v>85</v>
      </c>
      <c r="C155" s="112" t="s">
        <v>233</v>
      </c>
      <c r="D155" s="112" t="str">
        <f>IF('Timesheet - Bileog ama'!$D$10=List!$B$3,C155,B155)</f>
        <v>Budget Holder Name</v>
      </c>
    </row>
    <row r="156" spans="2:4" ht="30">
      <c r="B156" s="112" t="s">
        <v>86</v>
      </c>
      <c r="C156" s="112" t="s">
        <v>234</v>
      </c>
      <c r="D156" s="112" t="str">
        <f>IF('Timesheet - Bileog ama'!$D$10=List!$B$3,C156,B156)</f>
        <v>Authorisers name for timesheet 
if difference to budget holder</v>
      </c>
    </row>
    <row r="157" spans="2:4">
      <c r="B157" s="112" t="s">
        <v>83</v>
      </c>
      <c r="C157" s="112" t="s">
        <v>235</v>
      </c>
      <c r="D157" s="112" t="str">
        <f>IF('Timesheet - Bileog ama'!$D$10=List!$B$3,C157,B157)</f>
        <v>Approval Date</v>
      </c>
    </row>
    <row r="158" spans="2:4" ht="30">
      <c r="B158" s="112" t="s">
        <v>99</v>
      </c>
      <c r="C158" s="112" t="s">
        <v>236</v>
      </c>
      <c r="D158" s="112" t="str">
        <f>IF('Timesheet - Bileog ama'!$D$10=List!$B$3,C158,B158)</f>
        <v>Budget Holder/Authoriser: Email this timesheet for processing to</v>
      </c>
    </row>
    <row r="159" spans="2:4">
      <c r="B159" s="112" t="s">
        <v>132</v>
      </c>
      <c r="C159" s="112" t="s">
        <v>307</v>
      </c>
      <c r="D159" s="112" t="str">
        <f>IF('Timesheet - Bileog ama'!$D$10=List!$B$3,C159,B159)</f>
        <v>Useful links for managers</v>
      </c>
    </row>
    <row r="160" spans="2:4">
      <c r="B160" s="112" t="s">
        <v>133</v>
      </c>
      <c r="C160" s="112" t="s">
        <v>339</v>
      </c>
      <c r="D160" s="112" t="str">
        <f>IF('Timesheet - Bileog ama'!$D$10=List!$B$3,C160,B160)</f>
        <v>HR Website</v>
      </c>
    </row>
    <row r="161" spans="2:5">
      <c r="B161" s="112" t="s">
        <v>134</v>
      </c>
      <c r="C161" s="112" t="s">
        <v>340</v>
      </c>
      <c r="D161" s="112" t="str">
        <f>IF('Timesheet - Bileog ama'!$D$10=List!$B$3,C161,B161)</f>
        <v>Payroll Website</v>
      </c>
    </row>
    <row r="162" spans="2:5">
      <c r="B162" s="143" t="s">
        <v>111</v>
      </c>
      <c r="C162" s="143" t="s">
        <v>237</v>
      </c>
      <c r="D162" s="143" t="str">
        <f>IF('Timesheet - Bileog ama'!$D$10=List!$B$3,C162,B162)</f>
        <v>Instructions for Completion</v>
      </c>
    </row>
    <row r="163" spans="2:5">
      <c r="B163" s="125" t="s">
        <v>6</v>
      </c>
      <c r="C163" s="125" t="s">
        <v>238</v>
      </c>
      <c r="D163" s="112" t="str">
        <f>IF('Timesheet - Bileog ama'!$D$10=List!$B$3,C163,B163)</f>
        <v>Policy for the employment of Hourly paid Teaching Staff</v>
      </c>
    </row>
    <row r="164" spans="2:5">
      <c r="B164" s="155" t="s">
        <v>87</v>
      </c>
      <c r="C164" s="155" t="s">
        <v>345</v>
      </c>
      <c r="D164" s="112" t="str">
        <f>IF('Timesheet - Bileog ama'!$D$10=List!$B$3,C164,B164)</f>
        <v>Teaching Support Staff Recruitment Process</v>
      </c>
    </row>
    <row r="165" spans="2:5">
      <c r="B165" s="125" t="s">
        <v>30</v>
      </c>
      <c r="C165" s="125" t="s">
        <v>239</v>
      </c>
      <c r="D165" s="112" t="str">
        <f>IF('Timesheet - Bileog ama'!$D$10=List!$B$3,C165,B165)</f>
        <v>Check List for employee/claimant (Section A to Section C)</v>
      </c>
    </row>
    <row r="166" spans="2:5" ht="60">
      <c r="B166" s="126" t="s">
        <v>109</v>
      </c>
      <c r="C166" s="126" t="s">
        <v>240</v>
      </c>
      <c r="D166" s="112" t="str">
        <f>IF('Timesheet - Bileog ama'!$D$10=List!$B$3,C166,B166)</f>
        <v>The form is set up with validations so if you get an error message this means there are errors and the pop up message should assit with this</v>
      </c>
    </row>
    <row r="167" spans="2:5" ht="30">
      <c r="B167" s="126" t="s">
        <v>103</v>
      </c>
      <c r="C167" s="126" t="s">
        <v>241</v>
      </c>
      <c r="D167" s="112" t="str">
        <f>IF('Timesheet - Bileog ama'!$D$10=List!$B$3,C167,B167)</f>
        <v>This section determines if this is the correct payment process and will provide clarity on the correct process</v>
      </c>
    </row>
    <row r="168" spans="2:5" ht="60">
      <c r="B168" s="127" t="s">
        <v>104</v>
      </c>
      <c r="C168" s="127" t="s">
        <v>242</v>
      </c>
      <c r="D168" s="112" t="str">
        <f>IF('Timesheet - Bileog ama'!$D$10=List!$B$3,C168,B168)</f>
        <v>(1) &amp; (2) - An approved contract must be submitted to HR prior to commencing employment. The date of work, hours and cost centre stated in the timesheet must be in line with the contracted details submitted to HR</v>
      </c>
    </row>
    <row r="169" spans="2:5" ht="105">
      <c r="B169" s="128" t="s">
        <v>105</v>
      </c>
      <c r="C169" s="128" t="s">
        <v>243</v>
      </c>
      <c r="D169" s="112" t="str">
        <f>IF('Timesheet - Bileog ama'!$D$10=List!$B$3,C169,B169)</f>
        <v>(3) Have you been paid on the hourly paid teaching staff rate for the last two consecutive years or more? Please see explanation on worksheet named "Rate Information". The option selected for this question determines your hourly rate in section C and it must be the same as the rate agreed on your contract. You need to check your contract to ensure the same rate applies.</v>
      </c>
      <c r="E169" s="109" t="s">
        <v>506</v>
      </c>
    </row>
    <row r="170" spans="2:5" ht="105">
      <c r="B170" s="127" t="s">
        <v>504</v>
      </c>
      <c r="C170" s="127" t="s">
        <v>505</v>
      </c>
      <c r="D170" s="112" t="str">
        <f>IF('Timesheet - Bileog ama'!$D$10=List!$B$3,C170,B170)</f>
        <v>(3)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v>
      </c>
    </row>
    <row r="171" spans="2:5" ht="45">
      <c r="B171" s="127" t="s">
        <v>507</v>
      </c>
      <c r="C171" s="251" t="s">
        <v>508</v>
      </c>
      <c r="D171" s="112" t="str">
        <f>IF('Timesheet - Bileog ama'!$D$10=List!$B$3,C171,B171)</f>
        <v>(4) Name: You must enter your first name and surname for validate that the staff ID corresponds to the name on the payroll system</v>
      </c>
    </row>
    <row r="172" spans="2:5" ht="75">
      <c r="B172" s="127" t="s">
        <v>509</v>
      </c>
      <c r="C172" s="251" t="s">
        <v>510</v>
      </c>
      <c r="D172" s="112" t="str">
        <f>IF('Timesheet - Bileog ama'!$D$10=List!$B$3,C172,B172)</f>
        <v>(5) Staff / Payroll number: If you are new you will be given this number after you are set up by HR. Otherwise you can locate this number on your payslip or bank statement from when you were last paid. If you give an incorrect number there is a risk that another employee will receive the payment.</v>
      </c>
    </row>
    <row r="173" spans="2:5" ht="30">
      <c r="B173" s="126" t="s">
        <v>106</v>
      </c>
      <c r="C173" s="126" t="s">
        <v>244</v>
      </c>
      <c r="D173" s="112" t="str">
        <f>IF('Timesheet - Bileog ama'!$D$10=List!$B$3,C173,B173)</f>
        <v>1-3 must be completed in full in order for the summary information in Section D to calculate the payment</v>
      </c>
    </row>
    <row r="174" spans="2:5" ht="45">
      <c r="B174" s="129" t="s">
        <v>19</v>
      </c>
      <c r="C174" s="129" t="s">
        <v>245</v>
      </c>
      <c r="D174" s="112" t="str">
        <f>IF('Timesheet - Bileog ama'!$D$10=List!$B$3,C174,B174)</f>
        <v>(1) Type of Work: You must select from drop down list the relevant type of work you will be paid for. Do not use this form if the type of work done is not listed.</v>
      </c>
    </row>
    <row r="175" spans="2:5" ht="60">
      <c r="B175" s="127" t="s">
        <v>107</v>
      </c>
      <c r="C175" s="127" t="s">
        <v>246</v>
      </c>
      <c r="D175" s="112" t="str">
        <f>IF('Timesheet - Bileog ama'!$D$10=List!$B$3,C175,B175)</f>
        <v>(2) Date Worked (Input Single Date - NOT A DATE RANGE): One date per line must be entered to ensure the claimant receives their entitled PRSI weeks for social welfare benefits (see PRSI link below)</v>
      </c>
    </row>
    <row r="176" spans="2:5" ht="30">
      <c r="B176" s="130" t="s">
        <v>16</v>
      </c>
      <c r="C176" s="130" t="s">
        <v>247</v>
      </c>
      <c r="D176" s="112" t="str">
        <f>IF('Timesheet - Bileog ama'!$D$10=List!$B$3,C176,B176)</f>
        <v>http://www.welfare.ie/en/Pages/PRSI---Pay-Related-Social-Insurance---Contributions-and-Clas.aspx</v>
      </c>
    </row>
    <row r="177" spans="2:4" ht="60">
      <c r="B177" s="127" t="s">
        <v>108</v>
      </c>
      <c r="C177" s="127" t="s">
        <v>248</v>
      </c>
      <c r="D177" s="112" t="str">
        <f>IF('Timesheet - Bileog ama'!$D$10=List!$B$3,C177,B177)</f>
        <v>(3) Number of Hours Worked on that Date: Enter the number of hours worked per date. The total hours claimed can't exceed the signed contract provided to HR</v>
      </c>
    </row>
    <row r="178" spans="2:4" ht="30">
      <c r="B178" s="131" t="s">
        <v>110</v>
      </c>
      <c r="C178" s="131" t="s">
        <v>249</v>
      </c>
      <c r="D178" s="112" t="str">
        <f>IF('Timesheet - Bileog ama'!$D$10=List!$B$3,C178,B178)</f>
        <v>Section D: Summary Information: for Review (Review but Do Not Amend This Section)</v>
      </c>
    </row>
    <row r="179" spans="2:4" ht="45">
      <c r="B179" s="127" t="s">
        <v>112</v>
      </c>
      <c r="C179" s="127" t="s">
        <v>250</v>
      </c>
      <c r="D179" s="112" t="str">
        <f>IF('Timesheet - Bileog ama'!$D$10=List!$B$3,C179,B179)</f>
        <v xml:space="preserve">When Section A, B &amp; C is complete, this information will automatically link to the summary information section and will indicate how much payment you are due, including the 8% statutory holiday entitlement. </v>
      </c>
    </row>
    <row r="180" spans="2:4" ht="30">
      <c r="B180" s="132" t="s">
        <v>9</v>
      </c>
      <c r="C180" s="132" t="s">
        <v>251</v>
      </c>
      <c r="D180" s="112" t="str">
        <f>IF('Timesheet - Bileog ama'!$D$10=List!$B$3,C180,B180)</f>
        <v>You must review the following information to ensure it is correct for approval:</v>
      </c>
    </row>
    <row r="181" spans="2:4">
      <c r="B181" s="127" t="s">
        <v>28</v>
      </c>
      <c r="C181" s="127" t="s">
        <v>252</v>
      </c>
      <c r="D181" s="112" t="str">
        <f>IF('Timesheet - Bileog ama'!$D$10=List!$B$3,C181,B181)</f>
        <v>Type of work must match Section B</v>
      </c>
    </row>
    <row r="182" spans="2:4" ht="30">
      <c r="B182" s="127" t="s">
        <v>113</v>
      </c>
      <c r="C182" s="127" t="s">
        <v>253</v>
      </c>
      <c r="D182" s="112" t="str">
        <f>IF('Timesheet - Bileog ama'!$D$10=List!$B$3,C182,B182)</f>
        <v>Rate should match your TSS contract provided to HR</v>
      </c>
    </row>
    <row r="183" spans="2:4" ht="30">
      <c r="B183" s="127" t="s">
        <v>29</v>
      </c>
      <c r="C183" s="127" t="s">
        <v>254</v>
      </c>
      <c r="D183" s="112" t="str">
        <f>IF('Timesheet - Bileog ama'!$D$10=List!$B$3,C183,B183)</f>
        <v>Total hours worked should match in Section B</v>
      </c>
    </row>
    <row r="184" spans="2:4">
      <c r="B184" s="127" t="s">
        <v>10</v>
      </c>
      <c r="C184" s="127" t="s">
        <v>255</v>
      </c>
      <c r="D184" s="112" t="str">
        <f>IF('Timesheet - Bileog ama'!$D$10=List!$B$3,C184,B184)</f>
        <v>Check the Value calculated and check holiday pay entitlement</v>
      </c>
    </row>
    <row r="185" spans="2:4" ht="30">
      <c r="B185" s="133" t="s">
        <v>114</v>
      </c>
      <c r="C185" s="133" t="s">
        <v>256</v>
      </c>
      <c r="D185" s="112" t="str">
        <f>IF('Timesheet - Bileog ama'!$D$10=List!$B$3,C185,B185)</f>
        <v>If something is incorrect please amend Section A or C that is causing the error in Section D</v>
      </c>
    </row>
    <row r="186" spans="2:4">
      <c r="B186" s="131" t="s">
        <v>8</v>
      </c>
      <c r="C186" s="131" t="s">
        <v>257</v>
      </c>
      <c r="D186" s="112" t="str">
        <f>IF('Timesheet - Bileog ama'!$D$10=List!$B$3,C186,B186)</f>
        <v>Final step for Claimant:</v>
      </c>
    </row>
    <row r="187" spans="2:4" ht="45">
      <c r="B187" s="134" t="s">
        <v>11</v>
      </c>
      <c r="C187" s="134" t="s">
        <v>258</v>
      </c>
      <c r="D187" s="112" t="str">
        <f>IF('Timesheet - Bileog ama'!$D$10=List!$B$3,C187,B187)</f>
        <v>Finally email this timesheet to your line manager / approver in the school who will confirm your payment request. This must be done via email.</v>
      </c>
    </row>
    <row r="188" spans="2:4">
      <c r="B188" s="125" t="s">
        <v>148</v>
      </c>
      <c r="C188" s="125" t="s">
        <v>259</v>
      </c>
      <c r="D188" s="112" t="str">
        <f>IF('Timesheet - Bileog ama'!$D$10=List!$B$3,C188,B188)</f>
        <v>Check List for authoriser/approver of timesheet (Section F)</v>
      </c>
    </row>
    <row r="189" spans="2:4">
      <c r="B189" s="134" t="s">
        <v>27</v>
      </c>
      <c r="C189" s="134" t="s">
        <v>260</v>
      </c>
      <c r="D189" s="112" t="str">
        <f>IF('Timesheet - Bileog ama'!$D$10=List!$B$3,C189,B189)</f>
        <v>1. Check Section A - C is correct</v>
      </c>
    </row>
    <row r="190" spans="2:4" ht="45">
      <c r="B190" s="134" t="s">
        <v>21</v>
      </c>
      <c r="C190" s="134" t="s">
        <v>261</v>
      </c>
      <c r="D190" s="112" t="str">
        <f>IF('Timesheet - Bileog ama'!$D$10=List!$B$3,C190,B190)</f>
        <v>2. Please ensure the total hours claimed for each employee does not exceed the total hours stated on their contract.</v>
      </c>
    </row>
    <row r="191" spans="2:4" ht="30">
      <c r="B191" s="134" t="s">
        <v>34</v>
      </c>
      <c r="C191" s="134" t="s">
        <v>262</v>
      </c>
      <c r="D191" s="112" t="str">
        <f>IF('Timesheet - Bileog ama'!$D$10=List!$B$3,C191,B191)</f>
        <v xml:space="preserve">3. Cost centre stated in the timesheet must be in line with the contract submitted to HR </v>
      </c>
    </row>
    <row r="192" spans="2:4">
      <c r="B192" s="134" t="s">
        <v>149</v>
      </c>
      <c r="C192" s="134" t="s">
        <v>263</v>
      </c>
      <c r="D192" s="112" t="str">
        <f>IF('Timesheet - Bileog ama'!$D$10=List!$B$3,C192,B192)</f>
        <v>4. Complete section F</v>
      </c>
    </row>
    <row r="193" spans="2:4" ht="30">
      <c r="B193" s="132" t="s">
        <v>13</v>
      </c>
      <c r="C193" s="132" t="s">
        <v>264</v>
      </c>
      <c r="D193" s="112" t="str">
        <f>IF('Timesheet - Bileog ama'!$D$10=List!$B$3,C193,B193)</f>
        <v>Known issues and Information for Budget Holder/Authoriser:</v>
      </c>
    </row>
    <row r="194" spans="2:4" ht="60">
      <c r="B194" s="134" t="s">
        <v>116</v>
      </c>
      <c r="C194" s="134" t="s">
        <v>265</v>
      </c>
      <c r="D194" s="112" t="str">
        <f>IF('Timesheet - Bileog ama'!$D$10=List!$B$3,C194,B194)</f>
        <v>Please ensure that the timesheet is only emailed once to the Bureau to avoid a duplicated payment to the employee. Every email to the Bureau is considered authorising a payment.</v>
      </c>
    </row>
    <row r="195" spans="2:4" ht="45">
      <c r="B195" s="134" t="s">
        <v>12</v>
      </c>
      <c r="C195" s="134" t="s">
        <v>266</v>
      </c>
      <c r="D195" s="112" t="str">
        <f>IF('Timesheet - Bileog ama'!$D$10=List!$B$3,C195,B195)</f>
        <v>Due to problems with too many timesheets attached to one email. A max of 3 timesheets can only be accepted on one email for approval.</v>
      </c>
    </row>
    <row r="196" spans="2:4" ht="30">
      <c r="B196" s="127" t="s">
        <v>115</v>
      </c>
      <c r="C196" s="127" t="s">
        <v>267</v>
      </c>
      <c r="D196" s="112" t="str">
        <f>IF('Timesheet - Bileog ama'!$D$10=List!$B$3,C196,B196)</f>
        <v>Please view the HR website for assistance in relation to the recruitment process</v>
      </c>
    </row>
    <row r="197" spans="2:4">
      <c r="B197" s="130" t="s">
        <v>87</v>
      </c>
      <c r="C197" s="130" t="s">
        <v>268</v>
      </c>
      <c r="D197" s="112" t="str">
        <f>IF('Timesheet - Bileog ama'!$D$10=List!$B$3,C197,B197)</f>
        <v>Teaching Support Staff Recruitment Process</v>
      </c>
    </row>
    <row r="198" spans="2:4" ht="30">
      <c r="B198" s="125" t="s">
        <v>129</v>
      </c>
      <c r="C198" s="125" t="s">
        <v>269</v>
      </c>
      <c r="D198" s="112" t="str">
        <f>IF('Timesheet - Bileog ama'!$D$10=List!$B$3,C198,B198)</f>
        <v xml:space="preserve">Part-time employees Annual Leave / Public Holiday Entitlement </v>
      </c>
    </row>
    <row r="199" spans="2:4" ht="60">
      <c r="B199" s="127" t="s">
        <v>130</v>
      </c>
      <c r="C199" s="127" t="s">
        <v>270</v>
      </c>
      <c r="D199" s="112" t="str">
        <f>IF('Timesheet - Bileog ama'!$D$10=List!$B$3,C199,B199)</f>
        <v>Please ensure that annual leave / public holiday pay is included separately on the timesheet, when applicable. The onus is on the authorised signatory to maintain suitable annual leave / public holiday records.</v>
      </c>
    </row>
    <row r="200" spans="2:4">
      <c r="B200" s="129" t="s">
        <v>137</v>
      </c>
      <c r="C200" s="129" t="s">
        <v>271</v>
      </c>
      <c r="D200" s="112" t="str">
        <f>IF('Timesheet - Bileog ama'!$D$10=List!$B$3,C200,B200)</f>
        <v>Annual Leave Entitlement for Part Time Employees</v>
      </c>
    </row>
    <row r="201" spans="2:4" ht="75">
      <c r="B201" s="127" t="s">
        <v>391</v>
      </c>
      <c r="C201" s="127" t="s">
        <v>392</v>
      </c>
      <c r="D201" s="112" t="str">
        <f>IF('Timesheet - Bileog ama'!$D$10=List!$B$3,C201,B201)</f>
        <v xml:space="preserve">Annual leave for part-time employees is 8% of their hours worked. The timesheet is designed to calculate this pay for part time staff when part-time at University of Galway is selected in Q.4 section A.
</v>
      </c>
    </row>
    <row r="202" spans="2:4">
      <c r="B202" s="129" t="s">
        <v>155</v>
      </c>
      <c r="C202" s="129" t="s">
        <v>272</v>
      </c>
      <c r="D202" s="112" t="str">
        <f>IF('Timesheet - Bileog ama'!$D$10=List!$B$3,C202,B202)</f>
        <v>Public Holiday Entitlement for Part Time Employees (Section E)</v>
      </c>
    </row>
    <row r="203" spans="2:4" ht="45">
      <c r="B203" s="127" t="s">
        <v>152</v>
      </c>
      <c r="C203" s="127" t="s">
        <v>273</v>
      </c>
      <c r="D203" s="112" t="str">
        <f>IF('Timesheet - Bileog ama'!$D$10=List!$B$3,C203,B203)</f>
        <v>Part Time Employees are entitled to be paid for a public holiday if they meet condition number 1 and either 2 to 4:</v>
      </c>
    </row>
    <row r="204" spans="2:4" ht="75">
      <c r="B204" s="127" t="s">
        <v>393</v>
      </c>
      <c r="C204" s="127" t="s">
        <v>398</v>
      </c>
      <c r="D204" s="112" t="str">
        <f>IF('Timesheet - Bileog ama'!$D$10=List!$B$3,C204,B204)</f>
        <v>1. They have worked for University of Galway for at least 40 hours in the 5 weeks before the public holiday (All hours worked prior to the public holiday must be submitted to the Bureau in order for the authoriser to approve the public holiday payment)</v>
      </c>
    </row>
    <row r="205" spans="2:4" ht="30">
      <c r="B205" s="127" t="s">
        <v>150</v>
      </c>
      <c r="C205" s="127" t="s">
        <v>274</v>
      </c>
      <c r="D205" s="112" t="str">
        <f>IF('Timesheet - Bileog ama'!$D$10=List!$B$3,C205,B205)</f>
        <v>2. If the business is closed on the public holiday and an employee would normally be due to work, then they get their normal day's pay.</v>
      </c>
    </row>
    <row r="206" spans="2:4" ht="60">
      <c r="B206" s="127" t="s">
        <v>151</v>
      </c>
      <c r="C206" s="127" t="s">
        <v>275</v>
      </c>
      <c r="D206" s="112" t="str">
        <f>IF('Timesheet - Bileog ama'!$D$10=List!$B$3,C206,B206)</f>
        <v>3. If the business is open and an employee works, he/she is entitled to either paid time off or an additional day's pay. The additional day's pay is what was paid for the normal daily hours last worked before the public holiday.</v>
      </c>
    </row>
    <row r="207" spans="2:4" ht="60">
      <c r="B207" s="135" t="s">
        <v>153</v>
      </c>
      <c r="C207" s="135" t="s">
        <v>276</v>
      </c>
      <c r="D207" s="112" t="str">
        <f>IF('Timesheet - Bileog ama'!$D$10=List!$B$3,C207,B207)</f>
        <v>4. If an employee is not normally rostered to work, then they will be entitled to one-fifth of their normal weekly wage. i.e. Paid 10 hours a week - public holiday pay is 2 hours x hourly rate</v>
      </c>
    </row>
    <row r="208" spans="2:4" ht="75">
      <c r="B208" s="135" t="s">
        <v>143</v>
      </c>
      <c r="C208" s="135" t="s">
        <v>277</v>
      </c>
      <c r="D208" s="112" t="str">
        <f>IF('Timesheet - Bileog ama'!$D$10=List!$B$3,C208,B208)</f>
        <v>Note: If they work full time in the same month as their part-time teaching work, then they are not entitled to annual leave pay of 8% and public holiday pay for this period as they receive their full entitlement on their full time contract.</v>
      </c>
    </row>
    <row r="209" spans="2:5">
      <c r="B209" s="136" t="s">
        <v>5</v>
      </c>
      <c r="C209" s="136" t="s">
        <v>278</v>
      </c>
      <c r="D209" s="112" t="str">
        <f>IF('Timesheet - Bileog ama'!$D$10=List!$B$3,C209,B209)</f>
        <v>QUERIES</v>
      </c>
    </row>
    <row r="210" spans="2:5" ht="45">
      <c r="B210" s="137" t="s">
        <v>117</v>
      </c>
      <c r="C210" s="137" t="s">
        <v>279</v>
      </c>
      <c r="D210" s="112" t="str">
        <f>IF('Timesheet - Bileog ama'!$D$10=List!$B$3,C210,B210)</f>
        <v>General Queries: Should be answered on the HR website but if you have more specific queries then please see as follows:-</v>
      </c>
    </row>
    <row r="211" spans="2:5" ht="90">
      <c r="B211" s="137" t="s">
        <v>407</v>
      </c>
      <c r="C211" s="137" t="s">
        <v>416</v>
      </c>
      <c r="D211" s="112" t="str">
        <f>IF('Timesheet - Bileog ama'!$D$10=List!$B$3,C211,B211)</f>
        <v>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v>
      </c>
    </row>
    <row r="212" spans="2:5" ht="135">
      <c r="B212" s="137" t="s">
        <v>418</v>
      </c>
      <c r="C212" s="137" t="s">
        <v>417</v>
      </c>
      <c r="D212" s="112" t="str">
        <f>IF('Timesheet - Bileog ama'!$D$10=List!$B$3,C212,B212)</f>
        <v>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v>
      </c>
    </row>
    <row r="213" spans="2:5" ht="45">
      <c r="B213" s="137" t="s">
        <v>408</v>
      </c>
      <c r="C213" s="137" t="s">
        <v>419</v>
      </c>
      <c r="D213" s="112" t="str">
        <f>IF('Timesheet - Bileog ama'!$D$10=List!$B$3,C213,B213)</f>
        <v>Authoriser/Budget Holder Queries: Queries regarding public holiday payments can be emailed to payroll@universityofgalway.ie</v>
      </c>
    </row>
    <row r="214" spans="2:5" ht="45">
      <c r="B214" s="137" t="s">
        <v>406</v>
      </c>
      <c r="C214" s="137" t="s">
        <v>420</v>
      </c>
      <c r="D214" s="112" t="str">
        <f>IF('Timesheet - Bileog ama'!$D$10=List!$B$3,C214,B214)</f>
        <v>Contract Queries: Managers / Budget Holders must query with TSS team in HR. Contact email is hrta@universityofgalway.ie</v>
      </c>
    </row>
    <row r="215" spans="2:5">
      <c r="B215" s="260" t="s">
        <v>118</v>
      </c>
      <c r="C215" s="261" t="s">
        <v>346</v>
      </c>
      <c r="D215" s="143" t="str">
        <f>IF('Timesheet - Bileog ama'!$D$10=List!$B$3,C215,B215)</f>
        <v>Type of work Explained</v>
      </c>
    </row>
    <row r="216" spans="2:5" ht="30">
      <c r="B216" s="112" t="s">
        <v>499</v>
      </c>
      <c r="C216" s="151" t="s">
        <v>515</v>
      </c>
      <c r="D216" s="258" t="str">
        <f>IF('Timesheet - Bileog ama'!$D$10=List!$B$3,C216,B216)</f>
        <v>What duties can TSS undertake?</v>
      </c>
      <c r="E216" s="249" t="s">
        <v>500</v>
      </c>
    </row>
    <row r="217" spans="2:5">
      <c r="B217" s="112" t="s">
        <v>497</v>
      </c>
      <c r="C217" s="151" t="s">
        <v>516</v>
      </c>
      <c r="D217" s="258" t="str">
        <f>IF('Timesheet - Bileog ama'!$D$10=List!$B$3,C217,B217)</f>
        <v>A TSS job description can be found here.</v>
      </c>
      <c r="E217" s="249" t="s">
        <v>500</v>
      </c>
    </row>
    <row r="218" spans="2:5" ht="210">
      <c r="B218" s="112" t="s">
        <v>498</v>
      </c>
      <c r="C218" s="151" t="s">
        <v>517</v>
      </c>
      <c r="D218" s="258" t="str">
        <f>IF('Timesheet - Bileog ama'!$D$10=List!$B$3,C218,B218)</f>
        <v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v>
      </c>
      <c r="E218" s="249" t="s">
        <v>500</v>
      </c>
    </row>
    <row r="219" spans="2:5">
      <c r="B219" s="265" t="s">
        <v>23</v>
      </c>
      <c r="C219" s="265" t="s">
        <v>280</v>
      </c>
      <c r="D219" s="112" t="str">
        <f>IF('Timesheet - Bileog ama'!$D$10=List!$B$3,C219,B219)</f>
        <v>Teaching Payment</v>
      </c>
    </row>
    <row r="220" spans="2:5" ht="30">
      <c r="B220" s="252" t="s">
        <v>511</v>
      </c>
      <c r="C220" s="252" t="s">
        <v>518</v>
      </c>
      <c r="D220" s="258" t="str">
        <f>IF('Timesheet - Bileog ama'!$D$10=List!$B$3,C220,B220)</f>
        <v>This is the hourly rate for delivering teaching, leading classes or instructing students</v>
      </c>
      <c r="E220" s="249" t="s">
        <v>500</v>
      </c>
    </row>
    <row r="221" spans="2:5">
      <c r="B221" s="266" t="s">
        <v>0</v>
      </c>
      <c r="C221" s="266" t="s">
        <v>281</v>
      </c>
      <c r="D221" s="112" t="str">
        <f>IF('Timesheet - Bileog ama'!$D$10=List!$B$3,C221,B221)</f>
        <v>Tutorial Payment</v>
      </c>
    </row>
    <row r="222" spans="2:5" ht="30">
      <c r="B222" s="252" t="s">
        <v>501</v>
      </c>
      <c r="C222" s="254" t="s">
        <v>519</v>
      </c>
      <c r="D222" s="258" t="str">
        <f>IF('Timesheet - Bileog ama'!$D$10=List!$B$3,C222,B222)</f>
        <v>Payment for conducting smaller, focused teaching sessions (tutorials) where students receive personalised guidance.</v>
      </c>
      <c r="E222" s="249" t="s">
        <v>500</v>
      </c>
    </row>
    <row r="223" spans="2:5">
      <c r="B223" s="266" t="s">
        <v>1</v>
      </c>
      <c r="C223" s="266" t="s">
        <v>282</v>
      </c>
      <c r="D223" s="112" t="str">
        <f>IF('Timesheet - Bileog ama'!$D$10=List!$B$3,C223,B223)</f>
        <v>Laboratory Demonstration Payments</v>
      </c>
    </row>
    <row r="224" spans="2:5" ht="45">
      <c r="B224" s="252" t="s">
        <v>502</v>
      </c>
      <c r="C224" s="254" t="s">
        <v>520</v>
      </c>
      <c r="D224" s="258" t="str">
        <f>IF('Timesheet - Bileog ama'!$D$10=List!$B$3,C224,B224)</f>
        <v>Payment for supervising and instructing students during laboratory sessions, where practical, hands-on learning occurs, often in science or engineering courses.</v>
      </c>
      <c r="E224" s="249" t="s">
        <v>500</v>
      </c>
    </row>
    <row r="225" spans="2:5">
      <c r="B225" s="253" t="s">
        <v>468</v>
      </c>
      <c r="C225" s="253" t="s">
        <v>521</v>
      </c>
      <c r="D225" s="258" t="str">
        <f>IF('Timesheet - Bileog ama'!$D$10=List!$B$3,C225,B225)</f>
        <v>Teaching Associate Duties</v>
      </c>
      <c r="E225" s="249" t="s">
        <v>500</v>
      </c>
    </row>
    <row r="226" spans="2:5" ht="60">
      <c r="B226" s="252" t="s">
        <v>503</v>
      </c>
      <c r="C226" s="255" t="s">
        <v>522</v>
      </c>
      <c r="D226" s="258" t="str">
        <f>IF('Timesheet - Bileog ama'!$D$10=List!$B$3,C226,B226)</f>
        <v>Responsibilities of a Teaching Associate, which may include assisting in course delivery, grading, holding office hours, leading discussions or tutorials, and supporting the main instructor in various teaching-related tasks</v>
      </c>
      <c r="E226" s="249" t="s">
        <v>500</v>
      </c>
    </row>
    <row r="227" spans="2:5">
      <c r="B227" s="267" t="s">
        <v>378</v>
      </c>
      <c r="C227" s="268" t="s">
        <v>383</v>
      </c>
      <c r="D227" s="112" t="str">
        <f>IF('Timesheet - Bileog ama'!$D$10=List!$B$3,C227,B227)</f>
        <v>Undergraduate Demonstration</v>
      </c>
    </row>
    <row r="228" spans="2:5" ht="82.5" customHeight="1">
      <c r="B228" s="139" t="s">
        <v>381</v>
      </c>
      <c r="C228" s="164" t="s">
        <v>382</v>
      </c>
      <c r="D228" s="112" t="str">
        <f>IF('Timesheet - Bileog ama'!$D$10=List!$B$3,C228,B228)</f>
        <v>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v>
      </c>
    </row>
    <row r="229" spans="2:5">
      <c r="B229" s="138" t="s">
        <v>379</v>
      </c>
      <c r="C229" s="163" t="s">
        <v>380</v>
      </c>
      <c r="D229" s="112" t="str">
        <f>IF('Timesheet - Bileog ama'!$D$10=List!$B$3,C229,B229)</f>
        <v xml:space="preserve">Essay Corrections </v>
      </c>
    </row>
    <row r="230" spans="2:5" ht="30">
      <c r="B230" s="138" t="s">
        <v>120</v>
      </c>
      <c r="C230" s="138" t="s">
        <v>283</v>
      </c>
      <c r="D230" s="112" t="str">
        <f>IF('Timesheet - Bileog ama'!$D$10=List!$B$3,C230,B230)</f>
        <v>Note: Essay Corrections is for feedback purposes/not related to examination marks</v>
      </c>
    </row>
    <row r="231" spans="2:5" ht="75">
      <c r="B231" s="139" t="s">
        <v>512</v>
      </c>
      <c r="C231" s="164" t="s">
        <v>513</v>
      </c>
      <c r="D231" s="112" t="str">
        <f>IF('Timesheet - Bileog ama'!$D$10=List!$B$3,C231,B231)</f>
        <v>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v>
      </c>
    </row>
    <row r="232" spans="2:5">
      <c r="B232" s="143" t="s">
        <v>122</v>
      </c>
      <c r="C232" s="143" t="s">
        <v>284</v>
      </c>
      <c r="D232" s="143" t="str">
        <f>IF('Timesheet - Bileog ama'!$D$10=List!$B$3,C232,B232)</f>
        <v>Rate Information</v>
      </c>
    </row>
    <row r="233" spans="2:5" ht="30">
      <c r="B233" s="112" t="s">
        <v>123</v>
      </c>
      <c r="C233" s="112" t="s">
        <v>285</v>
      </c>
      <c r="D233" s="112" t="str">
        <f>IF('Timesheet - Bileog ama'!$D$10=List!$B$3,C233,B233)</f>
        <v>Have you been paid on the hourly paid teaching staff rate for more than 2 years?</v>
      </c>
    </row>
    <row r="234" spans="2:5">
      <c r="B234" s="112" t="s">
        <v>159</v>
      </c>
      <c r="C234" s="112" t="s">
        <v>286</v>
      </c>
      <c r="D234" s="112" t="str">
        <f>IF('Timesheet - Bileog ama'!$D$10=List!$B$3,C234,B234)</f>
        <v>Date Effective</v>
      </c>
    </row>
    <row r="235" spans="2:5">
      <c r="B235" s="112" t="s">
        <v>160</v>
      </c>
      <c r="C235" s="112" t="s">
        <v>343</v>
      </c>
      <c r="D235" s="112" t="str">
        <f>IF('Timesheet - Bileog ama'!$D$10=List!$B$3,C235,B235)</f>
        <v>Type of Work &amp; Code</v>
      </c>
    </row>
    <row r="236" spans="2:5">
      <c r="B236" s="112" t="s">
        <v>476</v>
      </c>
      <c r="C236" s="112" t="s">
        <v>475</v>
      </c>
      <c r="D236" s="112" t="str">
        <f>IF('Timesheet - Bileog ama'!$D$10=List!$B$3,C236,B236)</f>
        <v xml:space="preserve">Rate </v>
      </c>
    </row>
    <row r="237" spans="2:5">
      <c r="B237" s="262" t="s">
        <v>341</v>
      </c>
      <c r="C237" s="262" t="s">
        <v>344</v>
      </c>
      <c r="D237" s="112" t="str">
        <f>IF('Timesheet - Bileog ama'!$D$10=List!$B$3,C237,B237)</f>
        <v xml:space="preserve">Rate - (Point 2 of the scale) </v>
      </c>
    </row>
    <row r="238" spans="2:5">
      <c r="B238" s="112" t="s">
        <v>532</v>
      </c>
      <c r="C238" s="151" t="s">
        <v>533</v>
      </c>
      <c r="D238" s="112" t="str">
        <f>IF('Timesheet - Bileog ama'!$D$10=List!$B$3,C238,B238)</f>
        <v>1st Aug 2025</v>
      </c>
    </row>
    <row r="239" spans="2:5">
      <c r="B239" s="112" t="s">
        <v>529</v>
      </c>
      <c r="C239" s="112" t="s">
        <v>530</v>
      </c>
      <c r="D239" s="112" t="str">
        <f>IF('Timesheet - Bileog ama'!$D$10=List!$B$3,C239,B239)</f>
        <v>1st Mar 2025</v>
      </c>
    </row>
    <row r="240" spans="2:5">
      <c r="B240" s="112" t="s">
        <v>526</v>
      </c>
      <c r="C240" s="151" t="s">
        <v>527</v>
      </c>
      <c r="D240" s="112" t="str">
        <f>IF('Timesheet - Bileog ama'!$D$10=List!$B$3,C240,B240)</f>
        <v>1st Oct 2024</v>
      </c>
    </row>
    <row r="241" spans="2:4">
      <c r="B241" s="112" t="s">
        <v>473</v>
      </c>
      <c r="C241" s="112" t="s">
        <v>523</v>
      </c>
      <c r="D241" s="258" t="str">
        <f>IF('Timesheet - Bileog ama'!$D$10=List!$B$3,C241,B241)</f>
        <v>1st Sep 2024</v>
      </c>
    </row>
    <row r="242" spans="2:4">
      <c r="B242" s="263" t="s">
        <v>466</v>
      </c>
      <c r="C242" s="263" t="s">
        <v>467</v>
      </c>
      <c r="D242" s="112" t="str">
        <f>IF('Timesheet - Bileog ama'!$D$10=List!$B$3,C242,B242)</f>
        <v>1st Jun 2024</v>
      </c>
    </row>
    <row r="243" spans="2:4">
      <c r="B243" s="112" t="s">
        <v>450</v>
      </c>
      <c r="C243" s="112" t="s">
        <v>451</v>
      </c>
      <c r="D243" s="112" t="str">
        <f>IF('Timesheet - Bileog ama'!$D$10=List!$B$3,C243,B243)</f>
        <v>1st Jan 2024</v>
      </c>
    </row>
    <row r="244" spans="2:4">
      <c r="B244" s="112" t="s">
        <v>435</v>
      </c>
      <c r="C244" s="151" t="s">
        <v>436</v>
      </c>
      <c r="D244" s="112" t="str">
        <f>IF('Timesheet - Bileog ama'!$D$10=List!$B$3,C244,B244)</f>
        <v>1st Oct 2023</v>
      </c>
    </row>
    <row r="245" spans="2:4">
      <c r="B245" s="112" t="s">
        <v>409</v>
      </c>
      <c r="C245" s="112" t="s">
        <v>410</v>
      </c>
      <c r="D245" s="112" t="str">
        <f>IF('Timesheet - Bileog ama'!$D$10=List!$B$3,C245,B245)</f>
        <v>1st Mar 2023</v>
      </c>
    </row>
    <row r="246" spans="2:4">
      <c r="B246" s="112" t="s">
        <v>369</v>
      </c>
      <c r="C246" s="151" t="s">
        <v>370</v>
      </c>
      <c r="D246" s="112" t="str">
        <f>IF('Timesheet - Bileog ama'!$D$10=List!$B$3,C246,B246)</f>
        <v>1st Oct 2022</v>
      </c>
    </row>
    <row r="247" spans="2:4">
      <c r="B247" s="112" t="s">
        <v>368</v>
      </c>
      <c r="C247" s="151" t="s">
        <v>371</v>
      </c>
      <c r="D247" s="112" t="str">
        <f>IF('Timesheet - Bileog ama'!$D$10=List!$B$3,C247,B247)</f>
        <v>1st Aug 2022</v>
      </c>
    </row>
    <row r="248" spans="2:4">
      <c r="B248" s="112" t="s">
        <v>366</v>
      </c>
      <c r="C248" s="151" t="s">
        <v>367</v>
      </c>
      <c r="D248" s="112" t="str">
        <f>IF('Timesheet - Bileog ama'!$D$10=List!$B$3,C248,B248)</f>
        <v>2nd Feb 2022</v>
      </c>
    </row>
    <row r="249" spans="2:4">
      <c r="B249" s="112" t="s">
        <v>165</v>
      </c>
      <c r="C249" s="112" t="s">
        <v>287</v>
      </c>
      <c r="D249" s="112" t="str">
        <f>IF('Timesheet - Bileog ama'!$D$10=List!$B$3,C249,B249)</f>
        <v>1st Feb 2022</v>
      </c>
    </row>
    <row r="250" spans="2:4">
      <c r="B250" s="112" t="s">
        <v>161</v>
      </c>
      <c r="C250" s="112" t="s">
        <v>288</v>
      </c>
      <c r="D250" s="112" t="str">
        <f>IF('Timesheet - Bileog ama'!$D$10=List!$B$3,C250,B250)</f>
        <v>1st Oct 2021</v>
      </c>
    </row>
    <row r="251" spans="2:4">
      <c r="B251" s="112" t="s">
        <v>162</v>
      </c>
      <c r="C251" s="112" t="s">
        <v>289</v>
      </c>
      <c r="D251" s="112" t="str">
        <f>IF('Timesheet - Bileog ama'!$D$10=List!$B$3,C251,B251)</f>
        <v>1st Oct 2020</v>
      </c>
    </row>
    <row r="252" spans="2:4">
      <c r="B252" s="112" t="s">
        <v>163</v>
      </c>
      <c r="C252" s="112" t="s">
        <v>290</v>
      </c>
      <c r="D252" s="112" t="str">
        <f>IF('Timesheet - Bileog ama'!$D$10=List!$B$3,C252,B252)</f>
        <v>1st Jan 2020</v>
      </c>
    </row>
    <row r="253" spans="2:4">
      <c r="B253" s="112" t="s">
        <v>164</v>
      </c>
      <c r="C253" s="112" t="s">
        <v>291</v>
      </c>
      <c r="D253" s="112" t="str">
        <f>IF('Timesheet - Bileog ama'!$D$10=List!$B$3,C253,B253)</f>
        <v>1st Sep 2019</v>
      </c>
    </row>
    <row r="254" spans="2:4">
      <c r="B254" s="112" t="s">
        <v>166</v>
      </c>
      <c r="C254" s="112" t="s">
        <v>292</v>
      </c>
      <c r="D254" s="112" t="str">
        <f>IF('Timesheet - Bileog ama'!$D$10=List!$B$3,C254,B254)</f>
        <v>1st Jan 2019</v>
      </c>
    </row>
    <row r="255" spans="2:4">
      <c r="B255" s="112" t="s">
        <v>472</v>
      </c>
      <c r="C255" s="151" t="s">
        <v>372</v>
      </c>
      <c r="D255" s="112" t="str">
        <f>IF('Timesheet - Bileog ama'!$D$10=List!$B$3,C255,B255)</f>
        <v>Essay Corrections - 127</v>
      </c>
    </row>
    <row r="256" spans="2:4" ht="30">
      <c r="B256" s="112" t="s">
        <v>124</v>
      </c>
      <c r="C256" s="112" t="s">
        <v>293</v>
      </c>
      <c r="D256" s="112" t="str">
        <f>IF('Timesheet - Bileog ama'!$D$10=List!$B$3,C256,B256)</f>
        <v>There is only one point on the scale as it is based on the minimum wage rate</v>
      </c>
    </row>
    <row r="257" spans="2:5">
      <c r="B257" s="112" t="s">
        <v>26</v>
      </c>
      <c r="C257" s="112" t="s">
        <v>294</v>
      </c>
      <c r="D257" s="112" t="str">
        <f>IF('Timesheet - Bileog ama'!$D$10=List!$B$3,C257,B257)</f>
        <v>1st Jan 2021 Rate</v>
      </c>
    </row>
    <row r="258" spans="2:5">
      <c r="B258" s="112" t="s">
        <v>46</v>
      </c>
      <c r="C258" s="112" t="s">
        <v>295</v>
      </c>
      <c r="D258" s="112" t="str">
        <f>IF('Timesheet - Bileog ama'!$D$10=List!$B$3,C258,B258)</f>
        <v>1st Jan 2022 Rate</v>
      </c>
    </row>
    <row r="259" spans="2:5">
      <c r="B259" s="112" t="s">
        <v>364</v>
      </c>
      <c r="C259" s="151" t="s">
        <v>365</v>
      </c>
      <c r="D259" s="112" t="str">
        <f>IF('Timesheet - Bileog ama'!$D$10=List!$B$3,C259,B259)</f>
        <v>1st Jan 2023 Rate</v>
      </c>
    </row>
    <row r="260" spans="2:5">
      <c r="B260" s="112" t="s">
        <v>452</v>
      </c>
      <c r="C260" s="151" t="s">
        <v>453</v>
      </c>
      <c r="D260" s="112" t="str">
        <f>IF('Timesheet - Bileog ama'!$D$10=List!$B$3,C260,B260)</f>
        <v>1st Jan 2024 Rate</v>
      </c>
    </row>
    <row r="261" spans="2:5" ht="30">
      <c r="B261" s="140" t="s">
        <v>14</v>
      </c>
      <c r="C261" s="140" t="s">
        <v>296</v>
      </c>
      <c r="D261" s="112" t="str">
        <f>IF('Timesheet - Bileog ama'!$D$10=List!$B$3,C261,B261)</f>
        <v>Information re. two points on the salary scale for hourly paid teaching staff</v>
      </c>
    </row>
    <row r="262" spans="2:5" ht="60">
      <c r="B262" s="141" t="s">
        <v>15</v>
      </c>
      <c r="C262" s="141" t="s">
        <v>297</v>
      </c>
      <c r="D262" s="112" t="str">
        <f>IF('Timesheet - Bileog ama'!$D$10=List!$B$3,C262,B262)</f>
        <v xml:space="preserve">There are two points on the salary scale for hourly paid teaching staff. All staff will commence on the first point and move to the second after they have completed two years’ service on the first. </v>
      </c>
    </row>
    <row r="263" spans="2:5">
      <c r="B263" s="142" t="s">
        <v>7</v>
      </c>
      <c r="C263" s="142" t="s">
        <v>298</v>
      </c>
      <c r="D263" s="112" t="str">
        <f>IF('Timesheet - Bileog ama'!$D$10=List!$B$3,C263,B263)</f>
        <v>Further clarification:-</v>
      </c>
    </row>
    <row r="264" spans="2:5" ht="45">
      <c r="B264" s="141" t="s">
        <v>394</v>
      </c>
      <c r="C264" s="141" t="s">
        <v>399</v>
      </c>
      <c r="D264" s="112" t="str">
        <f>IF('Timesheet - Bileog ama'!$D$10=List!$B$3,C264,B264)</f>
        <v>1. Where an employee works at least once in their first academic year of service at University of Galway, this will be considered as their first complete year of service.</v>
      </c>
    </row>
    <row r="265" spans="2:5" ht="45">
      <c r="B265" s="141" t="s">
        <v>395</v>
      </c>
      <c r="C265" s="141" t="s">
        <v>400</v>
      </c>
      <c r="D265" s="112" t="str">
        <f>IF('Timesheet - Bileog ama'!$D$10=List!$B$3,C265,B265)</f>
        <v>2. Where an employee works at least once in their second academic year of service at University of Galway, this will be considered as their second complete year of service.</v>
      </c>
    </row>
    <row r="266" spans="2:5" ht="30">
      <c r="B266" s="141" t="s">
        <v>35</v>
      </c>
      <c r="C266" s="141" t="s">
        <v>299</v>
      </c>
      <c r="D266" s="112" t="str">
        <f>IF('Timesheet - Bileog ama'!$D$10=List!$B$3,C266,B266)</f>
        <v xml:space="preserve">3. From the beginning of the third year all work will be paid at the higher second point on the scale. </v>
      </c>
    </row>
    <row r="267" spans="2:5" ht="75">
      <c r="B267" s="109" t="s">
        <v>449</v>
      </c>
      <c r="C267" s="109" t="s">
        <v>461</v>
      </c>
      <c r="D267" s="112" t="str">
        <f>IF('Timesheet - Bileog ama'!$D$10=List!$B$3,C267,B267)</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row>
    <row r="268" spans="2:5" ht="23.25">
      <c r="B268" s="109" t="s">
        <v>460</v>
      </c>
      <c r="C268" s="109" t="s">
        <v>462</v>
      </c>
      <c r="D268" s="112" t="str">
        <f>IF('Timesheet - Bileog ama'!$D$10=List!$B$3,C268,B268)</f>
        <v>Mandatory field,please enter valid details</v>
      </c>
      <c r="E268" s="233" t="s">
        <v>465</v>
      </c>
    </row>
    <row r="269" spans="2:5" ht="75">
      <c r="B269" s="112" t="s">
        <v>471</v>
      </c>
      <c r="C269" s="112" t="s">
        <v>524</v>
      </c>
      <c r="D269" s="258" t="str">
        <f>IF('Timesheet - Bileog ama'!$D$10=List!$B$3,C269,B269)</f>
        <v>This form is only for Teaching Support Staff who completed work on or after September 1, 2024. If your work was completed before this date, do not use this form - contact timesheets.bureau@universityofgalway.ie or hrta@universityofgalway.ie instead</v>
      </c>
      <c r="E269" s="249" t="s">
        <v>500</v>
      </c>
    </row>
    <row r="270" spans="2:5" ht="45">
      <c r="B270" s="112" t="s">
        <v>474</v>
      </c>
      <c r="C270" s="256" t="s">
        <v>525</v>
      </c>
      <c r="D270" s="258" t="str">
        <f>IF('Timesheet - Bileog ama'!$D$10=List!$B$3,C270,B270)</f>
        <v>Please refer to QA106 Employment of Teaching Support Staff (TSS) for details, and contact hrta@universityofgalway.ie for any contract or rate-related queries</v>
      </c>
      <c r="E270" s="249" t="s">
        <v>500</v>
      </c>
    </row>
  </sheetData>
  <sheetProtection selectLockedCells="1" selectUnlockedCells="1"/>
  <autoFilter ref="B4:E270" xr:uid="{00000000-0001-0000-0100-000000000000}"/>
  <hyperlinks>
    <hyperlink ref="B176" r:id="rId1" xr:uid="{00000000-0004-0000-0100-000000000000}"/>
    <hyperlink ref="B197" r:id="rId2" display="Teaching Support Staff " xr:uid="{00000000-0004-0000-0100-000001000000}"/>
    <hyperlink ref="C176" r:id="rId3" xr:uid="{00000000-0004-0000-0100-000002000000}"/>
    <hyperlink ref="C197" r:id="rId4" display="Teaching Support Staff " xr:uid="{00000000-0004-0000-0100-00000300000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3:N133"/>
  <sheetViews>
    <sheetView showGridLines="0" tabSelected="1" zoomScale="75" zoomScaleNormal="75" workbookViewId="0">
      <selection activeCell="C52" sqref="C52"/>
    </sheetView>
  </sheetViews>
  <sheetFormatPr defaultColWidth="9.140625" defaultRowHeight="15"/>
  <cols>
    <col min="1" max="1" width="3.42578125" style="4" customWidth="1"/>
    <col min="2" max="2" width="14.7109375" style="4" customWidth="1"/>
    <col min="3" max="3" width="43.28515625" style="4" customWidth="1"/>
    <col min="4" max="4" width="47.85546875" style="4" customWidth="1"/>
    <col min="5" max="5" width="35" style="4" bestFit="1" customWidth="1"/>
    <col min="6" max="6" width="51" style="4" customWidth="1"/>
    <col min="7" max="7" width="13.28515625" style="4" customWidth="1"/>
    <col min="8" max="8" width="8.85546875" style="4" customWidth="1"/>
    <col min="9" max="9" width="75" style="4" customWidth="1"/>
    <col min="10" max="11" width="9.140625" style="4" customWidth="1"/>
    <col min="12" max="12" width="35" style="4" bestFit="1" customWidth="1"/>
    <col min="13" max="16384" width="9.140625" style="4"/>
  </cols>
  <sheetData>
    <row r="3" spans="1:14" ht="23.25" customHeight="1">
      <c r="A3" s="242"/>
    </row>
    <row r="4" spans="1:14" ht="30" customHeight="1"/>
    <row r="7" spans="1:14" ht="23.25" customHeight="1"/>
    <row r="8" spans="1:14" ht="23.25" customHeight="1"/>
    <row r="9" spans="1:14" ht="30.75" customHeight="1" thickBot="1"/>
    <row r="10" spans="1:14" s="152" customFormat="1" ht="26.25" customHeight="1" thickBot="1">
      <c r="B10" s="156"/>
      <c r="C10" s="157"/>
      <c r="D10" s="318" t="s">
        <v>300</v>
      </c>
      <c r="E10" s="319"/>
      <c r="F10" s="157"/>
      <c r="G10" s="158"/>
    </row>
    <row r="11" spans="1:14" ht="26.25">
      <c r="B11" s="323" t="str">
        <f>List!D5</f>
        <v>University of Galway</v>
      </c>
      <c r="C11" s="324"/>
      <c r="D11" s="324"/>
      <c r="E11" s="324"/>
      <c r="F11" s="324"/>
      <c r="G11" s="325"/>
    </row>
    <row r="12" spans="1:14" ht="27" thickBot="1">
      <c r="B12" s="320" t="str">
        <f>List!D6</f>
        <v>HOURLY PAID TEACHING STAFF TIMESHEET  V3.3</v>
      </c>
      <c r="C12" s="321"/>
      <c r="D12" s="321"/>
      <c r="E12" s="321"/>
      <c r="F12" s="321"/>
      <c r="G12" s="322"/>
    </row>
    <row r="13" spans="1:14" s="16" customFormat="1" ht="9" customHeight="1" thickBot="1">
      <c r="B13" s="38"/>
      <c r="C13" s="38"/>
      <c r="D13" s="38"/>
      <c r="E13" s="38"/>
      <c r="F13" s="38"/>
      <c r="G13" s="39"/>
      <c r="H13" s="9"/>
      <c r="I13" s="17"/>
      <c r="L13" s="4"/>
    </row>
    <row r="14" spans="1:14" s="16" customFormat="1" ht="88.5" customHeight="1" thickBot="1">
      <c r="B14" s="314" t="str">
        <f>List!D269</f>
        <v>This form is only for Teaching Support Staff who completed work on or after September 1, 2024. If your work was completed before this date, do not use this form - contact timesheets.bureau@universityofgalway.ie or hrta@universityofgalway.ie instead</v>
      </c>
      <c r="C14" s="315"/>
      <c r="D14" s="315"/>
      <c r="E14" s="315"/>
      <c r="F14" s="315"/>
      <c r="G14" s="316"/>
      <c r="H14" s="9"/>
      <c r="I14" s="17"/>
      <c r="L14" s="4"/>
    </row>
    <row r="15" spans="1:14" s="16" customFormat="1" ht="54.75" customHeight="1">
      <c r="B15" s="329" t="str">
        <f>List!D7</f>
        <v>CLAIMANT/STAFF MEMBER: COMPLETE SECTION A, B &amp; C AND EMAIL YOUR TIMESHEET TO YOUR MANAGER / BUDGET HOLDER FOR APPROVAL</v>
      </c>
      <c r="C15" s="330"/>
      <c r="D15" s="330"/>
      <c r="E15" s="330"/>
      <c r="F15" s="330"/>
      <c r="G15" s="331"/>
      <c r="H15" s="9"/>
      <c r="I15" s="4"/>
      <c r="J15" s="4"/>
      <c r="K15" s="4"/>
      <c r="L15" s="4"/>
      <c r="M15" s="4"/>
      <c r="N15" s="4"/>
    </row>
    <row r="16" spans="1:14" s="16" customFormat="1" ht="75.75" customHeight="1">
      <c r="B16" s="287"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c r="C16" s="288"/>
      <c r="D16" s="288"/>
      <c r="E16" s="288"/>
      <c r="F16" s="288"/>
      <c r="G16" s="289"/>
      <c r="H16" s="9"/>
      <c r="I16" s="4"/>
      <c r="J16" s="4"/>
      <c r="K16" s="4"/>
      <c r="L16" s="4"/>
      <c r="M16" s="4"/>
      <c r="N16" s="4"/>
    </row>
    <row r="17" spans="2:14" s="16" customFormat="1" ht="64.5" customHeight="1" thickBot="1">
      <c r="B17" s="332" t="str">
        <f>List!D8</f>
        <v xml:space="preserve">DEADLINE: If this timesheet is completed accurately and emailed by the BUDGET HOLDER OR DELEGATE APPROVER for the specific Cost Centre to the Bureau no later than 5pm on the 10th (except December, which has a deadline of November 28th, 2024) it will be included in the next payroll. </v>
      </c>
      <c r="C17" s="333"/>
      <c r="D17" s="333"/>
      <c r="E17" s="333"/>
      <c r="F17" s="333"/>
      <c r="G17" s="334"/>
      <c r="H17" s="9"/>
      <c r="L17" s="4"/>
    </row>
    <row r="18" spans="2:14" s="16" customFormat="1" ht="10.5" customHeight="1" thickBot="1">
      <c r="B18" s="40"/>
      <c r="C18" s="40"/>
      <c r="D18" s="40"/>
      <c r="E18" s="40"/>
      <c r="F18" s="40"/>
      <c r="G18" s="40"/>
      <c r="H18" s="9"/>
      <c r="J18" s="4"/>
      <c r="K18" s="4"/>
      <c r="L18" s="4"/>
      <c r="M18" s="4"/>
      <c r="N18" s="4"/>
    </row>
    <row r="19" spans="2:14" s="16" customFormat="1" ht="18">
      <c r="B19" s="326" t="str">
        <f>List!D9</f>
        <v>Completing the form correctly:</v>
      </c>
      <c r="C19" s="327"/>
      <c r="D19" s="327"/>
      <c r="E19" s="327"/>
      <c r="F19" s="327"/>
      <c r="G19" s="328"/>
      <c r="H19" s="9"/>
      <c r="L19" s="4"/>
    </row>
    <row r="20" spans="2:14" s="16" customFormat="1" ht="36.75" customHeight="1">
      <c r="B20" s="292" t="str">
        <f>List!D10</f>
        <v>You must ensure you have activated your campus account prior to completing this form as you will need to use Office 365, your University of Galway email when sending your timesheet for approval and accessing your payslips when paid.</v>
      </c>
      <c r="C20" s="293"/>
      <c r="D20" s="293"/>
      <c r="E20" s="293"/>
      <c r="F20" s="293"/>
      <c r="G20" s="294"/>
      <c r="H20" s="9"/>
      <c r="L20" s="4"/>
    </row>
    <row r="21" spans="2:14" s="16" customFormat="1" ht="33.75" customHeight="1">
      <c r="B21" s="292" t="str">
        <f>List!D11</f>
        <v>You must ensure you have Office 365 installed on your device prior to downloading and completing this form. See column I for useful link to the ISS website for assistance.</v>
      </c>
      <c r="C21" s="293"/>
      <c r="D21" s="293"/>
      <c r="E21" s="293"/>
      <c r="F21" s="293"/>
      <c r="G21" s="294"/>
      <c r="H21" s="9"/>
      <c r="L21" s="4"/>
    </row>
    <row r="22" spans="2:14" s="16" customFormat="1" ht="33" customHeight="1">
      <c r="B22" s="292" t="str">
        <f>List!D12</f>
        <v>You must download the latest version of the form using office 365 application to ensure the validations, pop up messages and Irish translation works as expected on the form. This will assist you with completing the form correctly and avoid delays with payment.</v>
      </c>
      <c r="C22" s="293"/>
      <c r="D22" s="293"/>
      <c r="E22" s="293"/>
      <c r="F22" s="293"/>
      <c r="G22" s="294"/>
      <c r="H22" s="9"/>
      <c r="L22" s="4"/>
    </row>
    <row r="23" spans="2:14" s="16" customFormat="1" ht="33.75" customHeight="1">
      <c r="B23" s="292" t="str">
        <f>List!D13</f>
        <v>No timesheet data should be copied and pasted onto the form, you need to select from drop down lists where applicable and for all other entries you will need to type in the data required.</v>
      </c>
      <c r="C23" s="293"/>
      <c r="D23" s="293"/>
      <c r="E23" s="293"/>
      <c r="F23" s="293"/>
      <c r="G23" s="294"/>
      <c r="H23" s="9"/>
      <c r="L23" s="4"/>
    </row>
    <row r="24" spans="2:14" s="16" customFormat="1" ht="24" customHeight="1">
      <c r="B24" s="292" t="str">
        <f>List!D14</f>
        <v>If the timesheet is not completed correctly it will be returned which may result in a delay with payment.</v>
      </c>
      <c r="C24" s="293"/>
      <c r="D24" s="293"/>
      <c r="E24" s="293"/>
      <c r="F24" s="293"/>
      <c r="G24" s="294"/>
      <c r="H24" s="9"/>
      <c r="L24" s="4"/>
    </row>
    <row r="25" spans="2:14" s="16" customFormat="1" ht="21" customHeight="1">
      <c r="B25" s="292" t="str">
        <f>List!D15</f>
        <v xml:space="preserve">You can only amend the fields that are unlocked for editing (white boxes). </v>
      </c>
      <c r="C25" s="293"/>
      <c r="D25" s="293"/>
      <c r="E25" s="293"/>
      <c r="F25" s="293"/>
      <c r="G25" s="294"/>
      <c r="H25" s="9"/>
      <c r="L25" s="4"/>
    </row>
    <row r="26" spans="2:14" s="16" customFormat="1" ht="21.75" customHeight="1" thickBot="1">
      <c r="B26" s="305" t="str">
        <f>List!D16</f>
        <v>Please read each question and message carefully as this will help with any issues and queries.</v>
      </c>
      <c r="C26" s="306"/>
      <c r="D26" s="306"/>
      <c r="E26" s="306"/>
      <c r="F26" s="306"/>
      <c r="G26" s="307"/>
      <c r="H26" s="9"/>
      <c r="L26" s="4"/>
    </row>
    <row r="27" spans="2:14" s="16" customFormat="1" ht="10.5" customHeight="1" thickBot="1">
      <c r="B27" s="38"/>
      <c r="C27" s="38"/>
      <c r="D27" s="38"/>
      <c r="E27" s="38"/>
      <c r="F27" s="38"/>
      <c r="G27" s="39"/>
      <c r="H27" s="9"/>
      <c r="L27" s="4"/>
    </row>
    <row r="28" spans="2:14" ht="44.25" customHeight="1">
      <c r="B28" s="297" t="str">
        <f>List!D28</f>
        <v>Section A: Teaching Support Staff (TSS) Contract Details</v>
      </c>
      <c r="C28" s="298"/>
      <c r="D28" s="298"/>
      <c r="E28" s="298"/>
      <c r="F28" s="298"/>
      <c r="G28" s="41"/>
      <c r="H28" s="9"/>
      <c r="I28" s="160" t="str">
        <f>List!D17</f>
        <v>Useful Link to HR Website</v>
      </c>
      <c r="J28" s="16"/>
      <c r="K28" s="16"/>
    </row>
    <row r="29" spans="2:14" ht="33.75" customHeight="1">
      <c r="B29" s="295" t="str">
        <f>List!D29</f>
        <v>Questions to determine the correct payment process for your contract</v>
      </c>
      <c r="C29" s="296"/>
      <c r="D29" s="296"/>
      <c r="E29" s="296" t="str">
        <f>List!D30</f>
        <v>Select the relevant answer for the questions in this section</v>
      </c>
      <c r="F29" s="296"/>
      <c r="G29" s="42"/>
      <c r="H29" s="9"/>
      <c r="I29" s="275" t="str">
        <f>List!D18</f>
        <v>Teaching Support Staff Process (TSS) Recruitment Process</v>
      </c>
      <c r="J29" s="16"/>
      <c r="K29" s="16"/>
    </row>
    <row r="30" spans="2:14" ht="18">
      <c r="B30" s="302"/>
      <c r="C30" s="303"/>
      <c r="D30" s="303"/>
      <c r="E30" s="304"/>
      <c r="F30" s="304"/>
      <c r="G30" s="42"/>
      <c r="H30" s="9"/>
      <c r="I30" s="161" t="str">
        <f>List!D19</f>
        <v>Useful Links to Payroll Website</v>
      </c>
      <c r="J30" s="16"/>
      <c r="K30" s="16"/>
    </row>
    <row r="31" spans="2:14" ht="93" customHeight="1">
      <c r="B31" s="300" t="str">
        <f>List!D32</f>
        <v>(1) Contract and Payment Process:
Did you receive an email from hrta@universityofgalway.ie confirming the payment process for your contract?
Please ensure that you refer to the confirmation email prior to submitting this form as it clearly states whether you will be paid by salary or if you need to submit timesheets</v>
      </c>
      <c r="C31" s="301"/>
      <c r="D31" s="301"/>
      <c r="E31" s="299" t="s">
        <v>31</v>
      </c>
      <c r="F31" s="299"/>
      <c r="G31" s="20"/>
      <c r="H31" s="9"/>
      <c r="I31" s="275" t="str">
        <f>List!D20</f>
        <v>Employees Paid on Timesheet</v>
      </c>
      <c r="J31" s="16"/>
      <c r="K31" s="16"/>
    </row>
    <row r="32" spans="2:14" ht="21.75" customHeight="1">
      <c r="B32" s="150"/>
      <c r="C32" s="43"/>
      <c r="D32" s="43"/>
      <c r="E32" s="154"/>
      <c r="F32" s="154"/>
      <c r="G32" s="42"/>
      <c r="H32" s="9"/>
      <c r="I32" s="275" t="str">
        <f>List!D21</f>
        <v>How to avoid emergency or incorrect tax</v>
      </c>
      <c r="J32" s="16"/>
      <c r="K32" s="16"/>
    </row>
    <row r="33" spans="2:11" ht="75" customHeight="1">
      <c r="B33" s="284" t="str">
        <f>List!D37</f>
        <v>(2) Are the dates and hours that will be entered in section C included in your approved signed TSS contract?</v>
      </c>
      <c r="C33" s="285"/>
      <c r="D33" s="285"/>
      <c r="E33" s="299" t="s">
        <v>31</v>
      </c>
      <c r="F33" s="299"/>
      <c r="G33" s="20"/>
      <c r="H33" s="9"/>
      <c r="I33" s="275" t="str">
        <f>List!D22</f>
        <v>Payment Dates</v>
      </c>
      <c r="J33" s="16"/>
      <c r="K33" s="16"/>
    </row>
    <row r="34" spans="2:11" ht="18.75">
      <c r="B34" s="44"/>
      <c r="C34" s="149"/>
      <c r="D34" s="149"/>
      <c r="E34" s="154"/>
      <c r="F34" s="154"/>
      <c r="G34" s="42"/>
      <c r="H34" s="9"/>
      <c r="I34" s="275" t="str">
        <f>List!D23</f>
        <v>Payroll Deadlines</v>
      </c>
      <c r="J34" s="16"/>
      <c r="K34" s="16"/>
    </row>
    <row r="35" spans="2:11" ht="66" customHeight="1">
      <c r="B35" s="284" t="str">
        <f>List!D46</f>
        <v>(3) Were you in full time employment at University of Galway during the period this teaching work was undertaken (this includes if you have more than one post that accumulates to full time equivalent)?   The answer you select for this question is linked to the annual leave calculation in section D</v>
      </c>
      <c r="C35" s="285"/>
      <c r="D35" s="286"/>
      <c r="E35" s="310" t="s">
        <v>31</v>
      </c>
      <c r="F35" s="311"/>
      <c r="G35" s="20"/>
      <c r="H35" s="9"/>
      <c r="I35" s="275" t="str">
        <f>List!D24</f>
        <v>Online Payslips</v>
      </c>
      <c r="J35" s="16"/>
      <c r="K35" s="16"/>
    </row>
    <row r="36" spans="2:11" ht="36.75" thickBot="1">
      <c r="B36" s="45"/>
      <c r="C36" s="46"/>
      <c r="D36" s="46"/>
      <c r="E36" s="46"/>
      <c r="F36" s="46"/>
      <c r="G36" s="153"/>
      <c r="H36" s="9"/>
      <c r="I36" s="161" t="str">
        <f>List!D25</f>
        <v>Useful Link to Information Solutions and Services (ISS) Website</v>
      </c>
      <c r="J36" s="16"/>
      <c r="K36" s="16"/>
    </row>
    <row r="37" spans="2:11" ht="15.75" customHeight="1" thickBot="1">
      <c r="B37" s="317"/>
      <c r="C37" s="317"/>
      <c r="D37" s="317"/>
      <c r="E37" s="317"/>
      <c r="F37" s="317"/>
      <c r="G37" s="9"/>
      <c r="H37" s="9"/>
      <c r="I37" s="275" t="str">
        <f>List!D26</f>
        <v>Activate your Campus Account</v>
      </c>
      <c r="J37" s="16"/>
      <c r="K37" s="16"/>
    </row>
    <row r="38" spans="2:11" ht="99.75" customHeight="1" thickBot="1">
      <c r="B38" s="314" t="str">
        <f>List!D269</f>
        <v>This form is only for Teaching Support Staff who completed work on or after September 1, 2024. If your work was completed before this date, do not use this form - contact timesheets.bureau@universityofgalway.ie or hrta@universityofgalway.ie instead</v>
      </c>
      <c r="C38" s="315"/>
      <c r="D38" s="315"/>
      <c r="E38" s="315"/>
      <c r="F38" s="315"/>
      <c r="G38" s="316"/>
      <c r="H38" s="9"/>
      <c r="I38" s="276" t="str">
        <f>List!D27</f>
        <v>Office 365 login information</v>
      </c>
      <c r="J38" s="16"/>
      <c r="K38" s="16"/>
    </row>
    <row r="39" spans="2:11" ht="26.25" customHeight="1">
      <c r="B39" s="297" t="str">
        <f>List!D50</f>
        <v>Section B: Personal Details</v>
      </c>
      <c r="C39" s="298"/>
      <c r="D39" s="298"/>
      <c r="E39" s="298"/>
      <c r="F39" s="298"/>
      <c r="G39" s="19"/>
      <c r="H39" s="8"/>
      <c r="J39" s="16"/>
      <c r="K39" s="16"/>
    </row>
    <row r="40" spans="2:11" ht="15.75" customHeight="1">
      <c r="B40" s="312" t="str">
        <f>List!D51</f>
        <v>After completing section A and it confirmed that this timesheet needs to be submitted for your payment, please complete section B</v>
      </c>
      <c r="C40" s="313"/>
      <c r="D40" s="313"/>
      <c r="E40" s="313"/>
      <c r="F40" s="313"/>
      <c r="G40" s="42"/>
      <c r="H40" s="12"/>
      <c r="I40" s="16"/>
      <c r="J40" s="16"/>
    </row>
    <row r="41" spans="2:11" s="16" customFormat="1" ht="15.75">
      <c r="B41" s="47"/>
      <c r="C41" s="48"/>
      <c r="D41" s="48"/>
      <c r="E41" s="48"/>
      <c r="F41" s="49"/>
      <c r="G41" s="53"/>
    </row>
    <row r="42" spans="2:11" ht="30" customHeight="1">
      <c r="B42" s="284" t="str">
        <f>List!D52</f>
        <v>(5) Name (First &amp; Surname)</v>
      </c>
      <c r="C42" s="286"/>
      <c r="D42" s="221" t="str">
        <f>List!D53</f>
        <v>[        Enter Name Here       ]</v>
      </c>
      <c r="E42" s="220"/>
      <c r="F42" s="219" t="str">
        <f>IF(OR(ISBLANK(D42), D42="[        Enter Name Here       ]", D42="[        Cuir ainm anseo       ]"), List!D268, List!E268)</f>
        <v>Mandatory field,please enter valid details</v>
      </c>
      <c r="G42" s="53"/>
      <c r="H42" s="10"/>
      <c r="I42" s="16"/>
      <c r="J42" s="16"/>
    </row>
    <row r="43" spans="2:11" ht="15.75">
      <c r="B43" s="44"/>
      <c r="C43" s="43"/>
      <c r="D43" s="43"/>
      <c r="E43" s="43"/>
      <c r="F43" s="49"/>
      <c r="G43" s="53"/>
      <c r="H43" s="10"/>
      <c r="I43" s="16"/>
      <c r="J43" s="16"/>
    </row>
    <row r="44" spans="2:11" ht="30" customHeight="1">
      <c r="B44" s="284" t="str">
        <f>List!D54</f>
        <v>(6) Staff / Payroll Number (Not Scholarship No.)</v>
      </c>
      <c r="C44" s="286"/>
      <c r="D44" s="234"/>
      <c r="E44" s="308" t="str">
        <f>IF(ISBLANK(D44), List!D268, List!E268)</f>
        <v>Mandatory field,please enter valid details</v>
      </c>
      <c r="F44" s="309"/>
      <c r="G44" s="53"/>
      <c r="H44" s="11"/>
      <c r="I44" s="16"/>
      <c r="J44" s="16"/>
    </row>
    <row r="45" spans="2:11" ht="15.75" thickBot="1">
      <c r="B45" s="50"/>
      <c r="C45" s="51"/>
      <c r="D45" s="21"/>
      <c r="E45" s="51"/>
      <c r="F45" s="52"/>
      <c r="G45" s="54"/>
      <c r="H45" s="11"/>
      <c r="I45" s="16"/>
      <c r="J45" s="16"/>
    </row>
    <row r="46" spans="2:11" ht="15.75" thickBot="1">
      <c r="B46" s="15"/>
      <c r="C46" s="15"/>
      <c r="D46" s="15"/>
      <c r="E46" s="15"/>
      <c r="G46" s="11"/>
      <c r="H46" s="11"/>
    </row>
    <row r="47" spans="2:11" ht="27" customHeight="1" thickBot="1">
      <c r="B47" s="290" t="str">
        <f>List!D60</f>
        <v xml:space="preserve">Section C: Detail of Work Undertaken </v>
      </c>
      <c r="C47" s="291"/>
      <c r="D47" s="291"/>
      <c r="E47" s="291"/>
      <c r="F47" s="291"/>
      <c r="G47" s="41"/>
      <c r="H47" s="8"/>
    </row>
    <row r="48" spans="2:11" s="18" customFormat="1" ht="27.75" customHeight="1">
      <c r="B48" s="281" t="str">
        <f>List!D61</f>
        <v xml:space="preserve">***REQUEST FOR PAYMENT SHOULD BE SUBMITTED NO LATER THAN THE FOLLOWING MONTH THE WORK IS CARRIED OUT***  </v>
      </c>
      <c r="C48" s="282"/>
      <c r="D48" s="282"/>
      <c r="E48" s="282"/>
      <c r="F48" s="282"/>
      <c r="G48" s="283"/>
      <c r="H48" s="238"/>
    </row>
    <row r="49" spans="2:9" s="18" customFormat="1" ht="69" customHeight="1" thickBot="1">
      <c r="B49" s="278" t="str">
        <f>List!D62</f>
        <v>In Section C - select type of work, enter date worked (one date per row) and number of hours worked for each date. This will calculate your pay in section D and the data entered in this section determines your social welfare entitlments.</v>
      </c>
      <c r="C49" s="279"/>
      <c r="D49" s="279"/>
      <c r="E49" s="279"/>
      <c r="F49" s="279"/>
      <c r="G49" s="280"/>
      <c r="H49" s="238"/>
    </row>
    <row r="50" spans="2:9" s="18" customFormat="1" ht="28.5" customHeight="1">
      <c r="B50" s="355" t="str">
        <f>List!D65</f>
        <v>Note: Essay Corrections - This is for feedback purposes/not related to examination marks</v>
      </c>
      <c r="C50" s="356"/>
      <c r="D50" s="356"/>
      <c r="E50" s="356"/>
      <c r="F50" s="356"/>
      <c r="G50" s="357"/>
      <c r="H50" s="238"/>
    </row>
    <row r="51" spans="2:9" ht="63">
      <c r="B51" s="55" t="str">
        <f>List!D66</f>
        <v>Pay Code (For Office Use Only)</v>
      </c>
      <c r="C51" s="170" t="str">
        <f>List!D67</f>
        <v>Type of Work</v>
      </c>
      <c r="D51" s="170" t="str">
        <f>List!D68</f>
        <v xml:space="preserve">Date Worked
DD-MMM-YY
(Input One Date Per Line)                   
</v>
      </c>
      <c r="E51" s="170" t="str">
        <f>List!D69</f>
        <v>Number of Hours Worked per Date</v>
      </c>
      <c r="F51" s="56" t="str">
        <f>List!D70</f>
        <v>Optional  (Additional information for Managers 
i.e. Module Codes)</v>
      </c>
      <c r="G51" s="57"/>
      <c r="H51" s="13"/>
    </row>
    <row r="52" spans="2:9" ht="15.75">
      <c r="B52" s="58" t="str">
        <f>IF(VLOOKUP(C52,Rates!$A$2:$E$8,2,FALSE)=0,"",VLOOKUP(C52,Rates!$A$2:$E$8,2,FALSE))</f>
        <v/>
      </c>
      <c r="C52" s="59" t="s">
        <v>31</v>
      </c>
      <c r="D52" s="60"/>
      <c r="E52" s="61"/>
      <c r="F52" s="62"/>
      <c r="G52" s="22"/>
      <c r="H52" s="23"/>
    </row>
    <row r="53" spans="2:9" ht="15.75">
      <c r="B53" s="58" t="str">
        <f>IF(VLOOKUP(C53,Rates!$A$2:$E$8,2,FALSE)=0,"",VLOOKUP(C53,Rates!$A$2:$E$8,2,FALSE))</f>
        <v/>
      </c>
      <c r="C53" s="59" t="str">
        <f>Rates!$A$2</f>
        <v>Select from drop down list</v>
      </c>
      <c r="D53" s="60"/>
      <c r="E53" s="61"/>
      <c r="F53" s="62"/>
      <c r="G53" s="22"/>
      <c r="H53" s="23"/>
      <c r="I53" s="24"/>
    </row>
    <row r="54" spans="2:9" ht="15.75">
      <c r="B54" s="58" t="str">
        <f>IF(VLOOKUP(C54,Rates!$A$2:$E$8,2,FALSE)=0,"",VLOOKUP(C54,Rates!$A$2:$E$8,2,FALSE))</f>
        <v/>
      </c>
      <c r="C54" s="59" t="str">
        <f>Rates!$A$2</f>
        <v>Select from drop down list</v>
      </c>
      <c r="D54" s="60"/>
      <c r="E54" s="61"/>
      <c r="F54" s="62"/>
      <c r="G54" s="22"/>
      <c r="H54" s="23"/>
      <c r="I54" s="24"/>
    </row>
    <row r="55" spans="2:9" ht="15.75">
      <c r="B55" s="58" t="str">
        <f>IF(VLOOKUP(C55,Rates!$A$2:$E$8,2,FALSE)=0,"",VLOOKUP(C55,Rates!$A$2:$E$8,2,FALSE))</f>
        <v/>
      </c>
      <c r="C55" s="59" t="str">
        <f>Rates!$A$2</f>
        <v>Select from drop down list</v>
      </c>
      <c r="D55" s="60"/>
      <c r="E55" s="61"/>
      <c r="F55" s="62"/>
      <c r="G55" s="22"/>
      <c r="H55" s="23"/>
      <c r="I55" s="24"/>
    </row>
    <row r="56" spans="2:9" ht="15.75">
      <c r="B56" s="58" t="str">
        <f>IF(VLOOKUP(C56,Rates!$A$2:$E$8,2,FALSE)=0,"",VLOOKUP(C56,Rates!$A$2:$E$8,2,FALSE))</f>
        <v/>
      </c>
      <c r="C56" s="59" t="str">
        <f>Rates!$A$2</f>
        <v>Select from drop down list</v>
      </c>
      <c r="D56" s="60"/>
      <c r="E56" s="61"/>
      <c r="F56" s="62"/>
      <c r="G56" s="22"/>
      <c r="H56" s="23"/>
      <c r="I56" s="24"/>
    </row>
    <row r="57" spans="2:9" ht="15.75">
      <c r="B57" s="58" t="str">
        <f>IF(VLOOKUP(C57,Rates!$A$2:$E$8,2,FALSE)=0,"",VLOOKUP(C57,Rates!$A$2:$E$8,2,FALSE))</f>
        <v/>
      </c>
      <c r="C57" s="59" t="str">
        <f>Rates!$A$2</f>
        <v>Select from drop down list</v>
      </c>
      <c r="D57" s="60"/>
      <c r="E57" s="61"/>
      <c r="F57" s="62"/>
      <c r="G57" s="22"/>
      <c r="H57" s="23"/>
      <c r="I57" s="24"/>
    </row>
    <row r="58" spans="2:9" ht="15.75">
      <c r="B58" s="58" t="str">
        <f>IF(VLOOKUP(C58,Rates!$A$2:$E$8,2,FALSE)=0,"",VLOOKUP(C58,Rates!$A$2:$E$8,2,FALSE))</f>
        <v/>
      </c>
      <c r="C58" s="59" t="str">
        <f>Rates!$A$2</f>
        <v>Select from drop down list</v>
      </c>
      <c r="D58" s="60"/>
      <c r="E58" s="61"/>
      <c r="F58" s="62"/>
      <c r="G58" s="22"/>
      <c r="H58" s="23"/>
      <c r="I58" s="24"/>
    </row>
    <row r="59" spans="2:9" ht="15.75">
      <c r="B59" s="58" t="str">
        <f>IF(VLOOKUP(C59,Rates!$A$2:$E$8,2,FALSE)=0,"",VLOOKUP(C59,Rates!$A$2:$E$8,2,FALSE))</f>
        <v/>
      </c>
      <c r="C59" s="59" t="str">
        <f>Rates!$A$2</f>
        <v>Select from drop down list</v>
      </c>
      <c r="D59" s="60"/>
      <c r="E59" s="61"/>
      <c r="F59" s="62"/>
      <c r="G59" s="22"/>
      <c r="H59" s="23"/>
      <c r="I59" s="24"/>
    </row>
    <row r="60" spans="2:9" ht="15.75">
      <c r="B60" s="58" t="str">
        <f>IF(VLOOKUP(C60,Rates!$A$2:$E$8,2,FALSE)=0,"",VLOOKUP(C60,Rates!$A$2:$E$8,2,FALSE))</f>
        <v/>
      </c>
      <c r="C60" s="59" t="str">
        <f>Rates!$A$2</f>
        <v>Select from drop down list</v>
      </c>
      <c r="D60" s="60"/>
      <c r="E60" s="61"/>
      <c r="F60" s="62"/>
      <c r="G60" s="22"/>
      <c r="H60" s="23"/>
      <c r="I60" s="24"/>
    </row>
    <row r="61" spans="2:9" ht="15.75">
      <c r="B61" s="58" t="str">
        <f>IF(VLOOKUP(C61,Rates!$A$2:$E$8,2,FALSE)=0,"",VLOOKUP(C61,Rates!$A$2:$E$8,2,FALSE))</f>
        <v/>
      </c>
      <c r="C61" s="59" t="str">
        <f>Rates!$A$2</f>
        <v>Select from drop down list</v>
      </c>
      <c r="D61" s="60"/>
      <c r="E61" s="61"/>
      <c r="F61" s="62"/>
      <c r="G61" s="22"/>
      <c r="H61" s="23"/>
      <c r="I61" s="24"/>
    </row>
    <row r="62" spans="2:9" ht="15.75">
      <c r="B62" s="58" t="str">
        <f>IF(VLOOKUP(C62,Rates!$A$2:$E$8,2,FALSE)=0,"",VLOOKUP(C62,Rates!$A$2:$E$8,2,FALSE))</f>
        <v/>
      </c>
      <c r="C62" s="59" t="str">
        <f>Rates!$A$2</f>
        <v>Select from drop down list</v>
      </c>
      <c r="D62" s="60"/>
      <c r="E62" s="61"/>
      <c r="F62" s="62"/>
      <c r="G62" s="22"/>
      <c r="H62" s="23"/>
      <c r="I62" s="24"/>
    </row>
    <row r="63" spans="2:9" ht="15.75">
      <c r="B63" s="58" t="str">
        <f>IF(VLOOKUP(C63,Rates!$A$2:$E$8,2,FALSE)=0,"",VLOOKUP(C63,Rates!$A$2:$E$8,2,FALSE))</f>
        <v/>
      </c>
      <c r="C63" s="59" t="str">
        <f>Rates!$A$2</f>
        <v>Select from drop down list</v>
      </c>
      <c r="D63" s="60"/>
      <c r="E63" s="61"/>
      <c r="F63" s="62"/>
      <c r="G63" s="22"/>
      <c r="H63" s="23"/>
      <c r="I63" s="24"/>
    </row>
    <row r="64" spans="2:9" ht="15.75">
      <c r="B64" s="58" t="str">
        <f>IF(VLOOKUP(C64,Rates!$A$2:$E$8,2,FALSE)=0,"",VLOOKUP(C64,Rates!$A$2:$E$8,2,FALSE))</f>
        <v/>
      </c>
      <c r="C64" s="59" t="str">
        <f>Rates!$A$2</f>
        <v>Select from drop down list</v>
      </c>
      <c r="D64" s="60"/>
      <c r="E64" s="61"/>
      <c r="F64" s="62"/>
      <c r="G64" s="22"/>
      <c r="H64" s="23"/>
      <c r="I64" s="24"/>
    </row>
    <row r="65" spans="2:9" ht="15.75">
      <c r="B65" s="58" t="str">
        <f>IF(VLOOKUP(C65,Rates!$A$2:$E$8,2,FALSE)=0,"",VLOOKUP(C65,Rates!$A$2:$E$8,2,FALSE))</f>
        <v/>
      </c>
      <c r="C65" s="59" t="str">
        <f>Rates!$A$2</f>
        <v>Select from drop down list</v>
      </c>
      <c r="D65" s="60"/>
      <c r="E65" s="61"/>
      <c r="F65" s="62"/>
      <c r="G65" s="22"/>
      <c r="H65" s="23"/>
      <c r="I65" s="24"/>
    </row>
    <row r="66" spans="2:9" ht="15.75">
      <c r="B66" s="58" t="str">
        <f>IF(VLOOKUP(C66,Rates!$A$2:$E$8,2,FALSE)=0,"",VLOOKUP(C66,Rates!$A$2:$E$8,2,FALSE))</f>
        <v/>
      </c>
      <c r="C66" s="59" t="str">
        <f>Rates!$A$2</f>
        <v>Select from drop down list</v>
      </c>
      <c r="D66" s="60"/>
      <c r="E66" s="61"/>
      <c r="F66" s="62"/>
      <c r="G66" s="22"/>
      <c r="H66" s="23"/>
      <c r="I66" s="24"/>
    </row>
    <row r="67" spans="2:9" ht="15.75">
      <c r="B67" s="58" t="str">
        <f>IF(VLOOKUP(C67,Rates!$A$2:$E$8,2,FALSE)=0,"",VLOOKUP(C67,Rates!$A$2:$E$8,2,FALSE))</f>
        <v/>
      </c>
      <c r="C67" s="59" t="str">
        <f>Rates!$A$2</f>
        <v>Select from drop down list</v>
      </c>
      <c r="D67" s="60"/>
      <c r="E67" s="61"/>
      <c r="F67" s="62"/>
      <c r="G67" s="22"/>
      <c r="H67" s="23"/>
      <c r="I67" s="24"/>
    </row>
    <row r="68" spans="2:9" ht="15.75">
      <c r="B68" s="58" t="str">
        <f>IF(VLOOKUP(C68,Rates!$A$2:$E$8,2,FALSE)=0,"",VLOOKUP(C68,Rates!$A$2:$E$8,2,FALSE))</f>
        <v/>
      </c>
      <c r="C68" s="59" t="str">
        <f>Rates!$A$2</f>
        <v>Select from drop down list</v>
      </c>
      <c r="D68" s="60"/>
      <c r="E68" s="61"/>
      <c r="F68" s="62"/>
      <c r="G68" s="22"/>
      <c r="H68" s="23"/>
      <c r="I68" s="24"/>
    </row>
    <row r="69" spans="2:9" ht="15.75">
      <c r="B69" s="58" t="str">
        <f>IF(VLOOKUP(C69,Rates!$A$2:$E$8,2,FALSE)=0,"",VLOOKUP(C69,Rates!$A$2:$E$8,2,FALSE))</f>
        <v/>
      </c>
      <c r="C69" s="59" t="str">
        <f>Rates!$A$2</f>
        <v>Select from drop down list</v>
      </c>
      <c r="D69" s="60"/>
      <c r="E69" s="61"/>
      <c r="F69" s="62"/>
      <c r="G69" s="22"/>
      <c r="H69" s="23"/>
      <c r="I69" s="24"/>
    </row>
    <row r="70" spans="2:9" ht="15.75">
      <c r="B70" s="58" t="str">
        <f>IF(VLOOKUP(C70,Rates!$A$2:$E$8,2,FALSE)=0,"",VLOOKUP(C70,Rates!$A$2:$E$8,2,FALSE))</f>
        <v/>
      </c>
      <c r="C70" s="59" t="str">
        <f>Rates!$A$2</f>
        <v>Select from drop down list</v>
      </c>
      <c r="D70" s="60"/>
      <c r="E70" s="61"/>
      <c r="F70" s="62"/>
      <c r="G70" s="22"/>
      <c r="H70" s="23"/>
      <c r="I70" s="24"/>
    </row>
    <row r="71" spans="2:9" ht="15.75">
      <c r="B71" s="58" t="str">
        <f>IF(VLOOKUP(C71,Rates!$A$2:$E$8,2,FALSE)=0,"",VLOOKUP(C71,Rates!$A$2:$E$8,2,FALSE))</f>
        <v/>
      </c>
      <c r="C71" s="59" t="str">
        <f>Rates!$A$2</f>
        <v>Select from drop down list</v>
      </c>
      <c r="D71" s="60"/>
      <c r="E71" s="61"/>
      <c r="F71" s="62"/>
      <c r="G71" s="22"/>
      <c r="H71" s="23"/>
      <c r="I71" s="24"/>
    </row>
    <row r="72" spans="2:9" ht="15.75">
      <c r="B72" s="58" t="str">
        <f>IF(VLOOKUP(C72,Rates!$A$2:$E$8,2,FALSE)=0,"",VLOOKUP(C72,Rates!$A$2:$E$8,2,FALSE))</f>
        <v/>
      </c>
      <c r="C72" s="59" t="str">
        <f>Rates!$A$2</f>
        <v>Select from drop down list</v>
      </c>
      <c r="D72" s="60"/>
      <c r="E72" s="61"/>
      <c r="F72" s="62"/>
      <c r="G72" s="22"/>
      <c r="H72" s="23"/>
      <c r="I72" s="24"/>
    </row>
    <row r="73" spans="2:9" ht="15.75">
      <c r="B73" s="58" t="str">
        <f>IF(VLOOKUP(C73,Rates!$A$2:$E$8,2,FALSE)=0,"",VLOOKUP(C73,Rates!$A$2:$E$8,2,FALSE))</f>
        <v/>
      </c>
      <c r="C73" s="59" t="str">
        <f>Rates!$A$2</f>
        <v>Select from drop down list</v>
      </c>
      <c r="D73" s="60"/>
      <c r="E73" s="61"/>
      <c r="F73" s="62"/>
      <c r="G73" s="22"/>
      <c r="H73" s="23"/>
      <c r="I73" s="24"/>
    </row>
    <row r="74" spans="2:9" ht="15.75">
      <c r="B74" s="58" t="str">
        <f>IF(VLOOKUP(C74,Rates!$A$2:$E$8,2,FALSE)=0,"",VLOOKUP(C74,Rates!$A$2:$E$8,2,FALSE))</f>
        <v/>
      </c>
      <c r="C74" s="59" t="str">
        <f>Rates!$A$2</f>
        <v>Select from drop down list</v>
      </c>
      <c r="D74" s="60"/>
      <c r="E74" s="61"/>
      <c r="F74" s="62"/>
      <c r="G74" s="22"/>
      <c r="H74" s="23"/>
      <c r="I74" s="24"/>
    </row>
    <row r="75" spans="2:9" ht="15.75">
      <c r="B75" s="58" t="str">
        <f>IF(VLOOKUP(C75,Rates!$A$2:$E$8,2,FALSE)=0,"",VLOOKUP(C75,Rates!$A$2:$E$8,2,FALSE))</f>
        <v/>
      </c>
      <c r="C75" s="59" t="str">
        <f>Rates!$A$2</f>
        <v>Select from drop down list</v>
      </c>
      <c r="D75" s="60"/>
      <c r="E75" s="61"/>
      <c r="F75" s="62"/>
      <c r="G75" s="22"/>
      <c r="H75" s="23"/>
      <c r="I75" s="24"/>
    </row>
    <row r="76" spans="2:9" ht="15.75">
      <c r="B76" s="58" t="str">
        <f>IF(VLOOKUP(C76,Rates!$A$2:$E$8,2,FALSE)=0,"",VLOOKUP(C76,Rates!$A$2:$E$8,2,FALSE))</f>
        <v/>
      </c>
      <c r="C76" s="59" t="str">
        <f>Rates!$A$2</f>
        <v>Select from drop down list</v>
      </c>
      <c r="D76" s="60"/>
      <c r="E76" s="61"/>
      <c r="F76" s="62"/>
      <c r="G76" s="22"/>
      <c r="H76" s="23"/>
      <c r="I76" s="24"/>
    </row>
    <row r="77" spans="2:9" ht="15.75">
      <c r="B77" s="58" t="str">
        <f>IF(VLOOKUP(C77,Rates!$A$2:$E$8,2,FALSE)=0,"",VLOOKUP(C77,Rates!$A$2:$E$8,2,FALSE))</f>
        <v/>
      </c>
      <c r="C77" s="59" t="str">
        <f>Rates!$A$2</f>
        <v>Select from drop down list</v>
      </c>
      <c r="D77" s="60"/>
      <c r="E77" s="61"/>
      <c r="F77" s="62"/>
      <c r="G77" s="22"/>
      <c r="H77" s="23"/>
      <c r="I77" s="24"/>
    </row>
    <row r="78" spans="2:9" ht="15.75">
      <c r="B78" s="58" t="str">
        <f>IF(VLOOKUP(C78,Rates!$A$2:$E$8,2,FALSE)=0,"",VLOOKUP(C78,Rates!$A$2:$E$8,2,FALSE))</f>
        <v/>
      </c>
      <c r="C78" s="59" t="str">
        <f>Rates!$A$2</f>
        <v>Select from drop down list</v>
      </c>
      <c r="D78" s="60"/>
      <c r="E78" s="61"/>
      <c r="F78" s="62"/>
      <c r="G78" s="22"/>
      <c r="H78" s="23"/>
      <c r="I78" s="24"/>
    </row>
    <row r="79" spans="2:9" ht="15.75">
      <c r="B79" s="58" t="str">
        <f>IF(VLOOKUP(C79,Rates!$A$2:$E$8,2,FALSE)=0,"",VLOOKUP(C79,Rates!$A$2:$E$8,2,FALSE))</f>
        <v/>
      </c>
      <c r="C79" s="59" t="str">
        <f>Rates!$A$2</f>
        <v>Select from drop down list</v>
      </c>
      <c r="D79" s="60"/>
      <c r="E79" s="61"/>
      <c r="F79" s="62"/>
      <c r="G79" s="22"/>
      <c r="H79" s="23"/>
      <c r="I79" s="24"/>
    </row>
    <row r="80" spans="2:9" ht="15.75">
      <c r="B80" s="58" t="str">
        <f>IF(VLOOKUP(C80,Rates!$A$2:$E$8,2,FALSE)=0,"",VLOOKUP(C80,Rates!$A$2:$E$8,2,FALSE))</f>
        <v/>
      </c>
      <c r="C80" s="59" t="str">
        <f>Rates!$A$2</f>
        <v>Select from drop down list</v>
      </c>
      <c r="D80" s="60"/>
      <c r="E80" s="61"/>
      <c r="F80" s="62"/>
      <c r="G80" s="22"/>
      <c r="H80" s="23"/>
      <c r="I80" s="24"/>
    </row>
    <row r="81" spans="2:12" ht="16.5" thickBot="1">
      <c r="B81" s="58" t="str">
        <f>IF(VLOOKUP(C81,Rates!$A$2:$E$8,2,FALSE)=0,"",VLOOKUP(C81,Rates!$A$2:$E$8,2,FALSE))</f>
        <v/>
      </c>
      <c r="C81" s="59" t="str">
        <f>Rates!$A$2</f>
        <v>Select from drop down list</v>
      </c>
      <c r="D81" s="60"/>
      <c r="E81" s="61"/>
      <c r="F81" s="63"/>
      <c r="G81" s="22"/>
      <c r="H81" s="23"/>
      <c r="I81" s="24"/>
    </row>
    <row r="82" spans="2:12" ht="16.5" thickBot="1">
      <c r="B82" s="64"/>
      <c r="C82" s="65" t="str">
        <f>List!D94</f>
        <v>Total Hours Worked</v>
      </c>
      <c r="D82" s="66"/>
      <c r="E82" s="67">
        <f>SUM(E52:E81)</f>
        <v>0</v>
      </c>
      <c r="F82" s="66"/>
      <c r="G82" s="68"/>
      <c r="H82" s="25"/>
      <c r="I82" s="24"/>
    </row>
    <row r="83" spans="2:12" ht="16.5" thickBot="1">
      <c r="B83" s="69"/>
      <c r="C83" s="70"/>
      <c r="D83" s="71"/>
      <c r="E83" s="72"/>
      <c r="F83" s="71"/>
      <c r="G83" s="71"/>
      <c r="H83" s="25"/>
      <c r="I83" s="24"/>
    </row>
    <row r="84" spans="2:12" ht="25.5" customHeight="1">
      <c r="B84" s="361" t="str">
        <f>IF(OR(D42="[Enter Name Here]", D42="[Cuir ainm anseo]"), "", CONCATENATE(List!D95," ",IF(D42&lt;&gt;"",D42,""),IF(D44&lt;&gt;"",",",""),D44))</f>
        <v>Section D: Summary Information for Review: [        Enter Name Here       ]</v>
      </c>
      <c r="C84" s="362"/>
      <c r="D84" s="362"/>
      <c r="E84" s="362"/>
      <c r="F84" s="362"/>
      <c r="G84" s="363"/>
      <c r="H84" s="171"/>
      <c r="I84" s="24"/>
    </row>
    <row r="85" spans="2:12" s="147" customFormat="1" ht="30" customHeight="1">
      <c r="B85" s="345" t="str">
        <f>List!D97</f>
        <v>It is not possible to amend this section. The details entered in section A, B &amp; C above will transfer to this section for review</v>
      </c>
      <c r="C85" s="346"/>
      <c r="D85" s="346"/>
      <c r="E85" s="346"/>
      <c r="F85" s="346"/>
      <c r="G85" s="144"/>
      <c r="H85" s="145"/>
      <c r="I85" s="24"/>
    </row>
    <row r="86" spans="2:12" s="18" customFormat="1" ht="58.5" customHeight="1">
      <c r="B86" s="190" t="str">
        <f>List!D66</f>
        <v>Pay Code (For Office Use Only)</v>
      </c>
      <c r="C86" s="190" t="str">
        <f>List!D99</f>
        <v>Type of Work</v>
      </c>
      <c r="D86" s="191" t="str">
        <f>List!D100</f>
        <v>Rate Per Hour</v>
      </c>
      <c r="E86" s="192" t="str">
        <f>List!D101</f>
        <v>Total Hours Worked</v>
      </c>
      <c r="F86" s="192" t="str">
        <f>List!D102</f>
        <v>Value (Euro)</v>
      </c>
      <c r="G86" s="193"/>
      <c r="H86" s="194"/>
      <c r="I86" s="146"/>
      <c r="L86" s="14"/>
    </row>
    <row r="87" spans="2:12" s="18" customFormat="1">
      <c r="B87" s="178">
        <f>VLOOKUP(C87,Rates!$A$1:$E$8,2,0)</f>
        <v>122</v>
      </c>
      <c r="C87" s="195" t="str">
        <f>+Rates!A3</f>
        <v>Teaching Payment</v>
      </c>
      <c r="D87" s="196">
        <f>IF($E$34=Rates!$D$1,Rates!C3,Rates!C3)</f>
        <v>31.96</v>
      </c>
      <c r="E87" s="197">
        <f t="shared" ref="E87:E92" si="0">SUMIF($C$52:$C$81,C87,$E$52:$E$81)</f>
        <v>0</v>
      </c>
      <c r="F87" s="196">
        <f>IF(D87*E87&lt;&gt;0, D87*E87, 0)</f>
        <v>0</v>
      </c>
      <c r="G87" s="198"/>
      <c r="H87" s="146"/>
      <c r="I87" s="29"/>
      <c r="L87" s="14"/>
    </row>
    <row r="88" spans="2:12" s="18" customFormat="1">
      <c r="B88" s="178">
        <f>VLOOKUP(C88,Rates!$A$1:$E$8,2,0)</f>
        <v>111</v>
      </c>
      <c r="C88" s="195" t="str">
        <f>+Rates!A4</f>
        <v>Tutorial Payment</v>
      </c>
      <c r="D88" s="196">
        <f>IF($E$34=Rates!$D$1,Rates!C4,Rates!C4)</f>
        <v>31.96</v>
      </c>
      <c r="E88" s="197">
        <f t="shared" si="0"/>
        <v>0</v>
      </c>
      <c r="F88" s="196">
        <f t="shared" ref="F88:F92" si="1">IF(D88*E88&lt;&gt;0, D88*E88, 0)</f>
        <v>0</v>
      </c>
      <c r="G88" s="198"/>
      <c r="H88" s="146"/>
      <c r="I88" s="29"/>
      <c r="L88" s="14"/>
    </row>
    <row r="89" spans="2:12" s="18" customFormat="1">
      <c r="B89" s="178">
        <f>VLOOKUP(C89,Rates!$A$1:$E$8,2,0)</f>
        <v>112</v>
      </c>
      <c r="C89" s="195" t="str">
        <f>+Rates!A5</f>
        <v>Laboratory Demonstration Payments</v>
      </c>
      <c r="D89" s="196">
        <f>IF($E$34=Rates!$D$1,Rates!C5,Rates!C5)</f>
        <v>21.82</v>
      </c>
      <c r="E89" s="197">
        <f t="shared" si="0"/>
        <v>0</v>
      </c>
      <c r="F89" s="196">
        <f t="shared" si="1"/>
        <v>0</v>
      </c>
      <c r="G89" s="198"/>
      <c r="H89" s="146"/>
      <c r="I89" s="29"/>
      <c r="L89" s="14"/>
    </row>
    <row r="90" spans="2:12" s="18" customFormat="1">
      <c r="B90" s="178">
        <f>VLOOKUP(C90,Rates!$A$1:$E$8,2,0)</f>
        <v>113</v>
      </c>
      <c r="C90" s="195" t="str">
        <f>+Rates!A6</f>
        <v>Teaching Associate Duties</v>
      </c>
      <c r="D90" s="196">
        <f>IF($E$34=Rates!$D$1,Rates!C6,Rates!C6)</f>
        <v>31.96</v>
      </c>
      <c r="E90" s="197">
        <f t="shared" si="0"/>
        <v>0</v>
      </c>
      <c r="F90" s="196">
        <f t="shared" si="1"/>
        <v>0</v>
      </c>
      <c r="G90" s="198"/>
      <c r="H90" s="146"/>
      <c r="I90" s="29"/>
      <c r="L90" s="14"/>
    </row>
    <row r="91" spans="2:12" s="18" customFormat="1">
      <c r="B91" s="178">
        <f>VLOOKUP(C91,Rates!$A$1:$E$8,2,0)</f>
        <v>128</v>
      </c>
      <c r="C91" s="195" t="str">
        <f>+Rates!A7</f>
        <v>Undergrad Demonstrators</v>
      </c>
      <c r="D91" s="196">
        <f>IF($E$34=Rates!$D$1,Rates!C7,Rates!C7)</f>
        <v>15.89</v>
      </c>
      <c r="E91" s="197">
        <f t="shared" si="0"/>
        <v>0</v>
      </c>
      <c r="F91" s="196">
        <f t="shared" si="1"/>
        <v>0</v>
      </c>
      <c r="G91" s="198"/>
      <c r="H91" s="146"/>
      <c r="I91" s="29"/>
      <c r="L91" s="14"/>
    </row>
    <row r="92" spans="2:12" s="18" customFormat="1" ht="18">
      <c r="B92" s="178">
        <f>VLOOKUP(C92,Rates!$A$1:$E$8,2,0)</f>
        <v>127</v>
      </c>
      <c r="C92" s="195" t="str">
        <f>+Rates!A8</f>
        <v>Essay Corrections</v>
      </c>
      <c r="D92" s="196">
        <f>IF($E$34=Rates!$D$1,Rates!C8,Rates!C8)</f>
        <v>31.96</v>
      </c>
      <c r="E92" s="197">
        <f t="shared" si="0"/>
        <v>0</v>
      </c>
      <c r="F92" s="196">
        <f t="shared" si="1"/>
        <v>0</v>
      </c>
      <c r="G92" s="198"/>
      <c r="H92" s="146"/>
      <c r="I92" s="199"/>
      <c r="L92" s="14"/>
    </row>
    <row r="93" spans="2:12" s="18" customFormat="1" ht="15.75">
      <c r="B93" s="200"/>
      <c r="C93" s="201" t="str">
        <f>List!D109</f>
        <v>Total</v>
      </c>
      <c r="D93" s="202"/>
      <c r="E93" s="203">
        <f>SUM(E87:E92)</f>
        <v>0</v>
      </c>
      <c r="F93" s="204">
        <f>SUM(F87:F92)</f>
        <v>0</v>
      </c>
      <c r="G93" s="205"/>
      <c r="H93" s="146"/>
      <c r="I93" s="29"/>
      <c r="L93" s="14"/>
    </row>
    <row r="94" spans="2:12" s="18" customFormat="1" ht="20.25" customHeight="1">
      <c r="B94" s="178">
        <v>343</v>
      </c>
      <c r="C94" s="285" t="str">
        <f>List!D110</f>
        <v>Annual Leave Pay Entitlement for Part Time Employees (8%)</v>
      </c>
      <c r="D94" s="285"/>
      <c r="E94" s="206"/>
      <c r="F94" s="207" t="str">
        <f>IF(E35=List!D48, "0.00", IF(E35=List!D49, F93*8%, ""))</f>
        <v/>
      </c>
      <c r="G94" s="208"/>
      <c r="H94" s="209"/>
      <c r="I94" s="210"/>
      <c r="L94" s="14"/>
    </row>
    <row r="95" spans="2:12" s="218" customFormat="1" ht="23.25" customHeight="1" thickBot="1">
      <c r="B95" s="211"/>
      <c r="C95" s="212" t="str">
        <f>List!D111</f>
        <v>Grand Total</v>
      </c>
      <c r="D95" s="213"/>
      <c r="E95" s="214"/>
      <c r="F95" s="215">
        <f>SUM(F93:F94)</f>
        <v>0</v>
      </c>
      <c r="G95" s="216"/>
      <c r="H95" s="217"/>
      <c r="I95" s="29"/>
    </row>
    <row r="96" spans="2:12" s="7" customFormat="1" ht="63.75" customHeight="1" thickBot="1">
      <c r="B96" s="358" t="str">
        <f>List!D267</f>
        <v>Please note that the timesheet Grand Total represents the Gross Pay, which is the total amount of money an employee receives before any taxes and deductions are subtracted. Net pay, on the other hand, refers to the final amount an employee receives after all taxes and deductions have been accounted for.</v>
      </c>
      <c r="C96" s="359"/>
      <c r="D96" s="359"/>
      <c r="E96" s="359"/>
      <c r="F96" s="359"/>
      <c r="G96" s="360"/>
      <c r="H96" s="217"/>
      <c r="I96" s="29"/>
    </row>
    <row r="97" spans="2:12" s="7" customFormat="1" ht="12.75" customHeight="1" thickBot="1">
      <c r="B97" s="230"/>
      <c r="C97" s="230"/>
      <c r="D97" s="230"/>
      <c r="E97" s="230"/>
      <c r="F97" s="230"/>
      <c r="G97" s="230"/>
      <c r="H97" s="231"/>
      <c r="I97" s="231"/>
    </row>
    <row r="98" spans="2:12" s="7" customFormat="1" ht="34.5" customHeight="1">
      <c r="B98" s="297" t="str">
        <f>List!D186</f>
        <v>Final step for Claimant:</v>
      </c>
      <c r="C98" s="298"/>
      <c r="D98" s="298"/>
      <c r="E98" s="298"/>
      <c r="F98" s="298"/>
      <c r="G98" s="350"/>
      <c r="H98" s="231"/>
      <c r="I98" s="231"/>
    </row>
    <row r="99" spans="2:12" s="7" customFormat="1" ht="48" customHeight="1">
      <c r="B99" s="351" t="str">
        <f>List!D7</f>
        <v>CLAIMANT/STAFF MEMBER: COMPLETE SECTION A, B &amp; C AND EMAIL YOUR TIMESHEET TO YOUR MANAGER / BUDGET HOLDER FOR APPROVAL</v>
      </c>
      <c r="C99" s="351"/>
      <c r="D99" s="351"/>
      <c r="E99" s="351"/>
      <c r="F99" s="351"/>
      <c r="G99" s="351"/>
      <c r="H99" s="231"/>
      <c r="I99" s="231"/>
    </row>
    <row r="100" spans="2:12" ht="16.5" customHeight="1" thickBot="1">
      <c r="B100" s="69"/>
      <c r="C100" s="71"/>
      <c r="D100" s="73"/>
      <c r="E100" s="74"/>
      <c r="F100" s="75"/>
      <c r="G100" s="75"/>
      <c r="H100" s="27"/>
      <c r="I100" s="26"/>
    </row>
    <row r="101" spans="2:12" s="18" customFormat="1" ht="29.25" customHeight="1">
      <c r="B101" s="297" t="str">
        <f>List!D114</f>
        <v>Section E: Public Holiday Pay for Part Time Employees</v>
      </c>
      <c r="C101" s="298"/>
      <c r="D101" s="298"/>
      <c r="E101" s="298"/>
      <c r="F101" s="298"/>
      <c r="G101" s="350"/>
      <c r="H101" s="172"/>
      <c r="I101" s="29"/>
      <c r="J101" s="237"/>
      <c r="K101" s="237"/>
      <c r="L101" s="237"/>
    </row>
    <row r="102" spans="2:12" s="18" customFormat="1" ht="30" customHeight="1">
      <c r="B102" s="352" t="str">
        <f>List!D115</f>
        <v xml:space="preserve">The authorised signatory for this timesheet must ensure that public holiday pay is included for part time employees if applicable. </v>
      </c>
      <c r="C102" s="353"/>
      <c r="D102" s="353"/>
      <c r="E102" s="353"/>
      <c r="F102" s="353"/>
      <c r="G102" s="354"/>
      <c r="H102" s="36"/>
      <c r="I102" s="159"/>
    </row>
    <row r="103" spans="2:12" s="18" customFormat="1" ht="54" customHeight="1">
      <c r="B103" s="352" t="str">
        <f>List!D116</f>
        <v>Part time employees are entitled to public holiday pay if they have worked at University of Galway for at least 40 hours in the 5 weeks before the public holiday. 
(All hours worked prior to the public holiday must be submitted to the Bureau in order for the authoriser to approve the public holiday payment)</v>
      </c>
      <c r="C103" s="353"/>
      <c r="D103" s="353"/>
      <c r="E103" s="353"/>
      <c r="F103" s="353"/>
      <c r="G103" s="354"/>
      <c r="H103" s="36"/>
      <c r="I103" s="29"/>
    </row>
    <row r="104" spans="2:12" s="18" customFormat="1" ht="23.25" customHeight="1">
      <c r="B104" s="352" t="str">
        <f>List!D117</f>
        <v xml:space="preserve">Please see instructions for Completion to assist you to dertemine the correct payment </v>
      </c>
      <c r="C104" s="353"/>
      <c r="D104" s="353"/>
      <c r="E104" s="353"/>
      <c r="F104" s="353"/>
      <c r="G104" s="354"/>
      <c r="H104" s="36"/>
      <c r="I104" s="29"/>
    </row>
    <row r="105" spans="2:12" s="18" customFormat="1" ht="36" customHeight="1">
      <c r="B105" s="345" t="str">
        <f>List!D118</f>
        <v>Payroll will calculate the public holiday pay if applicable. The budget holder must ensure the details are provided in the public holiday section (please do not enter the value as this is for Payroll use).</v>
      </c>
      <c r="C105" s="346"/>
      <c r="D105" s="346"/>
      <c r="E105" s="346"/>
      <c r="F105" s="346"/>
      <c r="G105" s="347"/>
      <c r="H105" s="36"/>
      <c r="I105" s="29"/>
    </row>
    <row r="106" spans="2:12" s="18" customFormat="1" ht="51.75" customHeight="1">
      <c r="B106" s="181" t="str">
        <f>List!D66</f>
        <v>Pay Code (For Office Use Only)</v>
      </c>
      <c r="C106" s="182" t="str">
        <f>List!D99</f>
        <v>Type of Work</v>
      </c>
      <c r="D106" s="183" t="str">
        <f>List!D119</f>
        <v>Select Public Holiday to be paid</v>
      </c>
      <c r="E106" s="183" t="str">
        <f>List!D120</f>
        <v>Was the employee due to work on this day</v>
      </c>
      <c r="F106" s="183" t="str">
        <f>List!D124</f>
        <v>For Payroll Use - 
Value (Euro)</v>
      </c>
      <c r="G106" s="184"/>
      <c r="H106" s="172"/>
      <c r="I106" s="29"/>
    </row>
    <row r="107" spans="2:12" ht="36" customHeight="1" thickBot="1">
      <c r="B107" s="178">
        <v>342</v>
      </c>
      <c r="C107" s="43" t="str">
        <f>List!$D$125</f>
        <v>Public Holiday Pay (if entitled)</v>
      </c>
      <c r="D107" s="179" t="s">
        <v>82</v>
      </c>
      <c r="E107" s="176" t="str">
        <f>List!D121</f>
        <v>Select from drop down list</v>
      </c>
      <c r="F107" s="180">
        <v>0</v>
      </c>
      <c r="G107" s="174"/>
      <c r="H107" s="32"/>
      <c r="I107" s="24"/>
    </row>
    <row r="108" spans="2:12" ht="34.5" customHeight="1" thickBot="1">
      <c r="B108" s="76">
        <v>342</v>
      </c>
      <c r="C108" s="37" t="str">
        <f>List!D125</f>
        <v>Public Holiday Pay (if entitled)</v>
      </c>
      <c r="D108" s="179" t="s">
        <v>82</v>
      </c>
      <c r="E108" s="176" t="str">
        <f>List!D121</f>
        <v>Select from drop down list</v>
      </c>
      <c r="F108" s="177">
        <v>0</v>
      </c>
      <c r="G108" s="175"/>
      <c r="H108" s="32"/>
      <c r="I108" s="24"/>
    </row>
    <row r="109" spans="2:12" ht="15.75" thickBot="1">
      <c r="B109" s="24"/>
      <c r="C109" s="25"/>
      <c r="D109" s="30"/>
      <c r="E109" s="31"/>
      <c r="F109" s="27"/>
      <c r="G109" s="27"/>
      <c r="H109" s="27"/>
      <c r="I109" s="24"/>
    </row>
    <row r="110" spans="2:12" s="18" customFormat="1" ht="27.75" customHeight="1">
      <c r="B110" s="297" t="str">
        <f>List!D143</f>
        <v>Section F: Authorisation - Complete This Section &amp; Ensure The Timesheet Is Processed Correctly</v>
      </c>
      <c r="C110" s="298"/>
      <c r="D110" s="298"/>
      <c r="E110" s="298"/>
      <c r="F110" s="298"/>
      <c r="G110" s="232"/>
      <c r="H110" s="172"/>
      <c r="I110" s="29"/>
    </row>
    <row r="111" spans="2:12" ht="12" customHeight="1">
      <c r="B111" s="77"/>
      <c r="C111" s="348"/>
      <c r="D111" s="348"/>
      <c r="E111" s="348"/>
      <c r="F111" s="348"/>
      <c r="G111" s="349"/>
      <c r="H111" s="32"/>
      <c r="I111" s="24"/>
    </row>
    <row r="112" spans="2:12" ht="39" customHeight="1">
      <c r="B112" s="77"/>
      <c r="C112" s="338" t="str">
        <f>List!D144</f>
        <v xml:space="preserve">This timesheet will only be considered approved if section F is complete and the timesheet is emailed from the Budget holder / authorised delegate email address (generic email address will not be accepted). </v>
      </c>
      <c r="D112" s="338"/>
      <c r="E112" s="338"/>
      <c r="F112" s="338"/>
      <c r="G112" s="185"/>
      <c r="H112" s="33"/>
      <c r="I112" s="24"/>
    </row>
    <row r="113" spans="2:9" ht="24" customHeight="1">
      <c r="B113" s="77"/>
      <c r="C113" s="338" t="str">
        <f>List!D145</f>
        <v>Only a max of 3 Timesheets can be Authorised on one email.</v>
      </c>
      <c r="D113" s="338"/>
      <c r="E113" s="338"/>
      <c r="F113" s="338"/>
      <c r="G113" s="185"/>
      <c r="H113" s="33"/>
      <c r="I113" s="24"/>
    </row>
    <row r="114" spans="2:9" ht="58.5" customHeight="1">
      <c r="B114" s="77"/>
      <c r="C114" s="338" t="str">
        <f>List!D146</f>
        <v>Duplicated Approval: Please do not email this timesheet more than once unless the Bureau rejects the original timesheet and amendments are required. 
It is the authorisers responsbility to ensure the payment is not duplicated.</v>
      </c>
      <c r="D114" s="338"/>
      <c r="E114" s="338"/>
      <c r="F114" s="338"/>
      <c r="G114" s="185"/>
      <c r="H114" s="33"/>
      <c r="I114" s="24"/>
    </row>
    <row r="115" spans="2:9" ht="67.5" customHeight="1">
      <c r="B115" s="77"/>
      <c r="C115" s="339"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c r="D115" s="339"/>
      <c r="E115" s="339"/>
      <c r="F115" s="339"/>
      <c r="G115" s="185"/>
      <c r="H115" s="33"/>
      <c r="I115" s="24"/>
    </row>
    <row r="116" spans="2:9" ht="29.25" customHeight="1">
      <c r="B116" s="77"/>
      <c r="C116" s="338" t="str">
        <f>List!D148</f>
        <v>Queries: See "Instructions for Completion" tab for the relevant contacts.</v>
      </c>
      <c r="D116" s="338"/>
      <c r="E116" s="338"/>
      <c r="F116" s="338"/>
      <c r="G116" s="185"/>
      <c r="H116" s="33"/>
      <c r="I116" s="24"/>
    </row>
    <row r="117" spans="2:9" ht="30" customHeight="1">
      <c r="B117" s="77"/>
      <c r="C117" s="341" t="str">
        <f>List!D149</f>
        <v>I approve this timesheet and confirm the following:</v>
      </c>
      <c r="D117" s="341"/>
      <c r="E117" s="341"/>
      <c r="F117" s="341"/>
      <c r="G117" s="342"/>
      <c r="H117" s="33"/>
      <c r="I117" s="24"/>
    </row>
    <row r="118" spans="2:9" ht="36" customHeight="1">
      <c r="B118" s="187">
        <v>1</v>
      </c>
      <c r="C118" s="340" t="str">
        <f>List!D150</f>
        <v xml:space="preserve">A Contract for the hours and dates listed above has been submitted to HR and an email was received from HR to confirm the payment process is via timesheets and not monthly salary. Please double check this correspondence as payment method is clearly laid out.        </v>
      </c>
      <c r="D118" s="340"/>
      <c r="E118" s="340"/>
      <c r="F118" s="340"/>
      <c r="G118" s="186"/>
      <c r="H118" s="33"/>
      <c r="I118" s="24"/>
    </row>
    <row r="119" spans="2:9" ht="24.75" customHeight="1">
      <c r="B119" s="187">
        <v>2</v>
      </c>
      <c r="C119" s="340" t="str">
        <f>List!D151</f>
        <v>The Cost Centre entered below is the same as the contract.</v>
      </c>
      <c r="D119" s="340"/>
      <c r="E119" s="340"/>
      <c r="F119" s="340"/>
      <c r="G119" s="186"/>
      <c r="H119" s="33"/>
      <c r="I119" s="24"/>
    </row>
    <row r="120" spans="2:9" ht="25.5" customHeight="1">
      <c r="B120" s="187">
        <v>3</v>
      </c>
      <c r="C120" s="340" t="str">
        <f>List!D152</f>
        <v>The rate per hour listed in Section D agree with the signed contract.</v>
      </c>
      <c r="D120" s="340"/>
      <c r="E120" s="340"/>
      <c r="F120" s="340"/>
      <c r="G120" s="186"/>
      <c r="H120" s="33"/>
      <c r="I120" s="24"/>
    </row>
    <row r="121" spans="2:9" ht="30" customHeight="1">
      <c r="B121" s="187">
        <v>4</v>
      </c>
      <c r="C121" s="340" t="str">
        <f>List!D153</f>
        <v>The overall timesheet has been completed correctly.</v>
      </c>
      <c r="D121" s="340"/>
      <c r="E121" s="340"/>
      <c r="F121" s="340"/>
      <c r="G121" s="186"/>
      <c r="H121" s="33"/>
      <c r="I121" s="28"/>
    </row>
    <row r="122" spans="2:9" ht="12" customHeight="1" thickBot="1">
      <c r="B122" s="78"/>
      <c r="C122" s="336"/>
      <c r="D122" s="336"/>
      <c r="E122" s="336"/>
      <c r="F122" s="336"/>
      <c r="G122" s="337"/>
      <c r="H122" s="33"/>
      <c r="I122" s="28"/>
    </row>
    <row r="123" spans="2:9" ht="32.25" customHeight="1" thickBot="1">
      <c r="B123" s="34"/>
      <c r="C123" s="166" t="str">
        <f>List!D154</f>
        <v>Cost Centre stated on contract</v>
      </c>
      <c r="D123" s="223"/>
      <c r="E123" s="219" t="str">
        <f>IF(ISBLANK(D123), List!$D$268, List!$E$268)</f>
        <v>Mandatory field,please enter valid details</v>
      </c>
      <c r="F123" s="79"/>
      <c r="G123" s="80"/>
      <c r="H123" s="33"/>
      <c r="I123" s="28"/>
    </row>
    <row r="124" spans="2:9" ht="19.5" customHeight="1" thickBot="1">
      <c r="B124" s="34"/>
      <c r="C124" s="166"/>
      <c r="D124" s="222"/>
      <c r="E124" s="229"/>
      <c r="F124" s="79"/>
      <c r="G124" s="80"/>
      <c r="H124" s="33"/>
      <c r="I124" s="28"/>
    </row>
    <row r="125" spans="2:9" ht="34.5" customHeight="1" thickBot="1">
      <c r="B125" s="34"/>
      <c r="C125" s="166" t="str">
        <f>List!D155</f>
        <v>Budget Holder Name</v>
      </c>
      <c r="D125" s="223"/>
      <c r="E125" s="219" t="str">
        <f>IF(ISBLANK(D125), List!$D$268, List!$E$268)</f>
        <v>Mandatory field,please enter valid details</v>
      </c>
      <c r="F125" s="188" t="str">
        <f>List!D159</f>
        <v>Useful links for managers</v>
      </c>
      <c r="G125" s="80"/>
      <c r="H125" s="33"/>
      <c r="I125" s="28"/>
    </row>
    <row r="126" spans="2:9" ht="21" thickBot="1">
      <c r="B126" s="34"/>
      <c r="C126" s="166"/>
      <c r="D126" s="222"/>
      <c r="E126" s="229"/>
      <c r="F126" s="189" t="str">
        <f>List!D160</f>
        <v>HR Website</v>
      </c>
      <c r="G126" s="80"/>
      <c r="H126" s="33"/>
      <c r="I126" s="28"/>
    </row>
    <row r="127" spans="2:9" ht="27.75" customHeight="1" thickBot="1">
      <c r="B127" s="34"/>
      <c r="C127" s="166" t="str">
        <f>List!D156</f>
        <v>Authorisers name for timesheet 
if difference to budget holder</v>
      </c>
      <c r="D127" s="223"/>
      <c r="E127" s="219" t="str">
        <f>IF(ISBLANK(D127), List!$D$268, List!$E$268)</f>
        <v>Mandatory field,please enter valid details</v>
      </c>
      <c r="F127" s="189" t="str">
        <f>List!D161</f>
        <v>Payroll Website</v>
      </c>
      <c r="G127" s="80"/>
      <c r="H127" s="33"/>
      <c r="I127" s="28"/>
    </row>
    <row r="128" spans="2:9" ht="21" thickBot="1">
      <c r="B128" s="34"/>
      <c r="C128" s="166"/>
      <c r="D128" s="222"/>
      <c r="E128" s="229"/>
      <c r="F128" s="84"/>
      <c r="G128" s="80"/>
      <c r="H128" s="33"/>
      <c r="I128" s="28"/>
    </row>
    <row r="129" spans="2:9" ht="30" customHeight="1" thickBot="1">
      <c r="B129" s="34"/>
      <c r="C129" s="166" t="str">
        <f>List!D157</f>
        <v>Approval Date</v>
      </c>
      <c r="D129" s="223"/>
      <c r="E129" s="219" t="str">
        <f>IF(ISBLANK(D129), List!$D$268, List!$E$268)</f>
        <v>Mandatory field,please enter valid details</v>
      </c>
      <c r="F129" s="79"/>
      <c r="G129" s="80"/>
      <c r="H129" s="33"/>
      <c r="I129" s="28"/>
    </row>
    <row r="130" spans="2:9" ht="20.25">
      <c r="B130" s="34"/>
      <c r="C130" s="79"/>
      <c r="D130" s="35"/>
      <c r="E130" s="79"/>
      <c r="F130" s="79"/>
      <c r="G130" s="80"/>
      <c r="H130" s="33"/>
      <c r="I130" s="28"/>
    </row>
    <row r="131" spans="2:9" ht="31.5" customHeight="1">
      <c r="B131" s="343" t="str">
        <f>List!D158</f>
        <v>Budget Holder/Authoriser: Email this timesheet for processing to</v>
      </c>
      <c r="C131" s="344"/>
      <c r="D131" s="344"/>
      <c r="E131" s="335" t="s">
        <v>437</v>
      </c>
      <c r="F131" s="335"/>
      <c r="G131" s="80"/>
      <c r="H131" s="33"/>
      <c r="I131" s="28"/>
    </row>
    <row r="132" spans="2:9" ht="3.75" customHeight="1" thickBot="1">
      <c r="B132" s="81"/>
      <c r="C132" s="82"/>
      <c r="D132" s="82"/>
      <c r="E132" s="82"/>
      <c r="F132" s="82"/>
      <c r="G132" s="83"/>
      <c r="H132" s="33"/>
      <c r="I132" s="28"/>
    </row>
    <row r="133" spans="2:9" ht="20.25">
      <c r="H133" s="33"/>
      <c r="I133" s="28"/>
    </row>
  </sheetData>
  <sheetProtection algorithmName="SHA-512" hashValue="Auzwddh1F5YzIyITQVgwZ8UpX2wCMtd5208iicg6iCkAFe+lWMX/FjjSGy/sc/Ear6dGXmX2tDne72Fc+JTjkQ==" saltValue="sNFtfDciW9h4IX2LNvYrvg==" spinCount="100000" sheet="1" objects="1" scenarios="1"/>
  <dataConsolidate link="1">
    <dataRefs count="1">
      <dataRef ref="G32:H86" sheet="PTTA Timesheet (by date v1.0)" r:id="rId1"/>
    </dataRefs>
  </dataConsolidate>
  <mergeCells count="63">
    <mergeCell ref="B50:G50"/>
    <mergeCell ref="B96:G96"/>
    <mergeCell ref="B103:G103"/>
    <mergeCell ref="B104:G104"/>
    <mergeCell ref="B110:F110"/>
    <mergeCell ref="B101:G101"/>
    <mergeCell ref="B85:F85"/>
    <mergeCell ref="B84:G84"/>
    <mergeCell ref="C112:F112"/>
    <mergeCell ref="C113:F113"/>
    <mergeCell ref="B105:G105"/>
    <mergeCell ref="C111:G111"/>
    <mergeCell ref="C94:D94"/>
    <mergeCell ref="B98:G98"/>
    <mergeCell ref="B99:G99"/>
    <mergeCell ref="B102:G102"/>
    <mergeCell ref="E131:F131"/>
    <mergeCell ref="C122:G122"/>
    <mergeCell ref="C114:F114"/>
    <mergeCell ref="C115:F115"/>
    <mergeCell ref="C116:F116"/>
    <mergeCell ref="C118:F118"/>
    <mergeCell ref="C119:F119"/>
    <mergeCell ref="C117:G117"/>
    <mergeCell ref="C120:F120"/>
    <mergeCell ref="C121:F121"/>
    <mergeCell ref="B131:D131"/>
    <mergeCell ref="D10:E10"/>
    <mergeCell ref="B12:G12"/>
    <mergeCell ref="B11:G11"/>
    <mergeCell ref="B19:G19"/>
    <mergeCell ref="B24:G24"/>
    <mergeCell ref="B21:G21"/>
    <mergeCell ref="B20:G20"/>
    <mergeCell ref="B15:G15"/>
    <mergeCell ref="B17:G17"/>
    <mergeCell ref="B22:G22"/>
    <mergeCell ref="B23:G23"/>
    <mergeCell ref="B14:G14"/>
    <mergeCell ref="B39:F39"/>
    <mergeCell ref="B44:C44"/>
    <mergeCell ref="B42:C42"/>
    <mergeCell ref="B33:D33"/>
    <mergeCell ref="E33:F33"/>
    <mergeCell ref="B40:F40"/>
    <mergeCell ref="B38:G38"/>
    <mergeCell ref="B37:F37"/>
    <mergeCell ref="B49:G49"/>
    <mergeCell ref="B48:G48"/>
    <mergeCell ref="B35:D35"/>
    <mergeCell ref="B16:G16"/>
    <mergeCell ref="B47:F47"/>
    <mergeCell ref="B25:G25"/>
    <mergeCell ref="B29:D29"/>
    <mergeCell ref="E29:F29"/>
    <mergeCell ref="B28:F28"/>
    <mergeCell ref="E31:F31"/>
    <mergeCell ref="B31:D31"/>
    <mergeCell ref="B30:D30"/>
    <mergeCell ref="E30:F30"/>
    <mergeCell ref="B26:G26"/>
    <mergeCell ref="E44:F44"/>
    <mergeCell ref="E35:F35"/>
  </mergeCells>
  <conditionalFormatting sqref="C52:C83">
    <cfRule type="cellIs" dxfId="16" priority="82" operator="equal">
      <formula>"Select from drop down list"</formula>
    </cfRule>
  </conditionalFormatting>
  <conditionalFormatting sqref="D42">
    <cfRule type="containsBlanks" dxfId="15" priority="1">
      <formula>LEN(TRIM(D42))=0</formula>
    </cfRule>
  </conditionalFormatting>
  <conditionalFormatting sqref="D44">
    <cfRule type="containsBlanks" dxfId="14" priority="19">
      <formula>LEN(TRIM(D44))=0</formula>
    </cfRule>
  </conditionalFormatting>
  <conditionalFormatting sqref="D52:E81">
    <cfRule type="cellIs" dxfId="13" priority="78" operator="equal">
      <formula>"PRSI Week"</formula>
    </cfRule>
    <cfRule type="containsBlanks" dxfId="12" priority="84">
      <formula>LEN(TRIM(D52))=0</formula>
    </cfRule>
  </conditionalFormatting>
  <conditionalFormatting sqref="E31:E35">
    <cfRule type="cellIs" dxfId="11" priority="20" stopIfTrue="1" operator="equal">
      <formula>"Select from drop down list"</formula>
    </cfRule>
  </conditionalFormatting>
  <conditionalFormatting sqref="E44">
    <cfRule type="containsText" dxfId="10" priority="8" operator="containsText" text="Réimse éigeantach; líon isteach sonraí gan athrú">
      <formula>NOT(ISERROR(SEARCH("Réimse éigeantach; líon isteach sonraí gan athrú",E44)))</formula>
    </cfRule>
    <cfRule type="containsText" dxfId="9" priority="11" operator="containsText" text="Mandatory field,please enter valid details">
      <formula>NOT(ISERROR(SEARCH("Mandatory field,please enter valid details",E44)))</formula>
    </cfRule>
  </conditionalFormatting>
  <conditionalFormatting sqref="E82:E83 E93 E95 E100 E109">
    <cfRule type="cellIs" dxfId="8" priority="22" operator="greaterThanOrEqual">
      <formula>150</formula>
    </cfRule>
  </conditionalFormatting>
  <conditionalFormatting sqref="E123 E125 E127 E129">
    <cfRule type="containsText" dxfId="7" priority="4" operator="containsText" text="✓">
      <formula>NOT(ISERROR(SEARCH("✓",E123)))</formula>
    </cfRule>
    <cfRule type="containsText" dxfId="6" priority="7" operator="containsText" text="Réimse éigeantach; líon isteach sonraí gan athrú">
      <formula>NOT(ISERROR(SEARCH("Réimse éigeantach; líon isteach sonraí gan athrú",E123)))</formula>
    </cfRule>
  </conditionalFormatting>
  <conditionalFormatting sqref="E123:E129">
    <cfRule type="containsText" dxfId="5" priority="13" operator="containsText" text="Mandatory field,please enter valid details">
      <formula>NOT(ISERROR(SEARCH("Mandatory field,please enter valid details",E123)))</formula>
    </cfRule>
  </conditionalFormatting>
  <conditionalFormatting sqref="E44:F44">
    <cfRule type="containsText" dxfId="4" priority="5" operator="containsText" text="✓">
      <formula>NOT(ISERROR(SEARCH("✓",E44)))</formula>
    </cfRule>
  </conditionalFormatting>
  <conditionalFormatting sqref="F42">
    <cfRule type="containsText" dxfId="3" priority="6" operator="containsText" text="✓">
      <formula>NOT(ISERROR(SEARCH("✓",F42)))</formula>
    </cfRule>
    <cfRule type="containsText" dxfId="2" priority="9" operator="containsText" text="Réimse éigeantach; líon isteach sonraí gan athrú">
      <formula>NOT(ISERROR(SEARCH("Réimse éigeantach; líon isteach sonraí gan athrú",F42)))</formula>
    </cfRule>
    <cfRule type="containsText" dxfId="1" priority="10" operator="containsText" text="Mandatory field, please enter valid details">
      <formula>NOT(ISERROR(SEARCH("Mandatory field, please enter valid details",F42)))</formula>
    </cfRule>
    <cfRule type="containsText" dxfId="0" priority="12" operator="containsText" text="Mandatory field,please enter valid details">
      <formula>NOT(ISERROR(SEARCH("Mandatory field,please enter valid details",F42)))</formula>
    </cfRule>
  </conditionalFormatting>
  <dataValidations xWindow="689" yWindow="386" count="6">
    <dataValidation type="decimal" operator="greaterThanOrEqual" allowBlank="1" showInputMessage="1" showErrorMessage="1" sqref="E93" xr:uid="{00000000-0002-0000-0000-000000000000}">
      <formula1>150</formula1>
    </dataValidation>
    <dataValidation type="textLength" allowBlank="1" showInputMessage="1" showErrorMessage="1" errorTitle="Incorrect Payroll number" error="Must be 6 digits and ensure its correct._x000a__x000a_Tá an Uimhir Phárolla mícheart_x000a_Bíodh 6 dhigit inti agus cinntigh go bhfuil an uimhir ceart." promptTitle="Payroll Number / Uimhir Phárolla" prompt="Your 6 digit Staff/Payroll Number will be on the email from hrta@universityofgalway.ie_x000a_Ensure your number is correct on this form as it is used to process your payment._x000a__x000a_Tá d’Uimhir Foirne / Phárolla ina bhfuil 6 dhigit sa rphost ó tss@nuigalway.ie_x000a_" sqref="D44" xr:uid="{00000000-0002-0000-0000-000002000000}">
      <formula1>6</formula1>
      <formula2>6</formula2>
    </dataValidation>
    <dataValidation allowBlank="1" showInputMessage="1" showErrorMessage="1" errorTitle="Do not enter here" error="Ná cuir aon rud anseo" promptTitle="Do not enter here " prompt="If section A and B is complete correctly, please go to type of work and select from the drop down list._x000a__x000a_Ná cuir aon rud anseo_x000a_Má líonadh cuid A agus B i gceart, téigh chuig Cineál na hOibre agus roghnaigh ón liosta anuas." sqref="B52:B81" xr:uid="{00000000-0002-0000-0000-000001000000}"/>
    <dataValidation type="date" allowBlank="1" showErrorMessage="1" errorTitle="Error / Earráid" error="1. Date Format DD-MMM-YY_x000a_2. Allowable dates after 30/08/2024._x000a_3. Can't enter future dates for payment._x000a__x000a_1. Formáid an Dáta LL-MMM-BB_x000a_2. Ní féidir dátaí amach anseo a chur isteach le haghaidh íocaíochta." sqref="D52:D81" xr:uid="{00000000-0002-0000-0000-000003000000}">
      <formula1>45536</formula1>
      <formula2>TODAY()</formula2>
    </dataValidation>
    <dataValidation type="custom" showInputMessage="1" showErrorMessage="1" errorTitle="**Error: /Earráid:**" error="***Correct the following***_x000a_1. Complete Section A + B_x000a_2. Select Type of Work_x000a_3. Enter date worked_x000a_4. Can't enter &gt;12 hours per date._x000a_5. Enter number of hours (no text)" promptTitle="Enter hours worked" prompt="Enter a number only (no text) i.e. 4_x000a__x000a_Cuir isteach líon na n-uaireanta a oibríodh_x000a_Ná cuir isteach ach uimhir (ná cuir aon téacs isteach) i.e. 4" sqref="E52:E81" xr:uid="{00000000-0002-0000-0000-000004000000}">
      <formula1>AND((NOT(ISBLANK($D$42))),(NOT(ISBLANK($D$44))),(NOT(ISBLANK(D52))),(E52&lt;=12))</formula1>
    </dataValidation>
    <dataValidation type="date" allowBlank="1" showErrorMessage="1" errorTitle="Error / Earráid" error="1. Date Format DD-MMM-YY_x000a_2. Can't enter future dates for payment._x000a__x000a_1. Formáid an Dáta LL-MMM-BB_x000a_2. Ní féidir dátaí amach anseo a chur isteach le haghaidh íocaíochta." sqref="D129" xr:uid="{F2B30C27-6CEF-4A9E-9144-40023202DAD5}">
      <formula1>43831</formula1>
      <formula2>TODAY()</formula2>
    </dataValidation>
  </dataValidations>
  <hyperlinks>
    <hyperlink ref="I31" r:id="rId2" display="Casual Payment Process" xr:uid="{00000000-0004-0000-0000-000000000000}"/>
    <hyperlink ref="I31" r:id="rId3" display="https://www.universityofgalway.ie/payroll/paidontimesheet/individualspaidontimesheet/paidontimesheet/" xr:uid="{00000000-0004-0000-0000-000001000000}"/>
    <hyperlink ref="I33" r:id="rId4" display="https://www.universityofgalway.ie/payroll/paymentdates/" xr:uid="{00000000-0004-0000-0000-000002000000}"/>
    <hyperlink ref="I32" r:id="rId5" display="https://www.universityofgalway.ie/payroll/payrollinformation/tax---revenue/how-to-avoid-emergency-or-incorrect-tax/" xr:uid="{00000000-0004-0000-0000-000003000000}"/>
    <hyperlink ref="I29" r:id="rId6" display="https://www.universityofgalway.ie/human-resources/recruitment-and-selection/recruitment-and-selection/teachingsupportstaff/" xr:uid="{00000000-0004-0000-0000-000005000000}"/>
    <hyperlink ref="F126" r:id="rId7" display="https://www.universityofgalway.ie/human-resources/recruitment-and-selection/recruitment-and-selection/teachingsupportstaff/" xr:uid="{00000000-0004-0000-0000-000006000000}"/>
    <hyperlink ref="E131" r:id="rId8" xr:uid="{00000000-0004-0000-0000-000008000000}"/>
    <hyperlink ref="I37" r:id="rId9" display="https://www.universityofgalway.ie/information-solutions-services/services-for-students/campusaccount/selfservicepasswordresetsspr/" xr:uid="{00000000-0004-0000-0000-000009000000}"/>
    <hyperlink ref="I38" r:id="rId10" display="https://www.universityofgalway.ie/o365/" xr:uid="{00000000-0004-0000-0000-00000A000000}"/>
    <hyperlink ref="F127" r:id="rId11" display="https://www.universityofgalway.ie/payroll/paidontimesheet/formanagers/" xr:uid="{00000000-0004-0000-0000-000007000000}"/>
    <hyperlink ref="I35" r:id="rId12" display="https://www.universityofgalway.ie/payroll/payrollinformation/payslipsp60sprd60sonline/" xr:uid="{00000000-0004-0000-0000-00000B000000}"/>
    <hyperlink ref="I34" r:id="rId13" display="https://www.universityofgalway.ie/payroll/paidontimesheet/timesheetsdeadlines/" xr:uid="{00000000-0004-0000-0000-000004000000}"/>
  </hyperlinks>
  <printOptions horizontalCentered="1"/>
  <pageMargins left="0" right="0" top="0.74803149606299213" bottom="0.74803149606299213" header="0.31496062992125984" footer="0.31496062992125984"/>
  <pageSetup paperSize="9" scale="55" fitToHeight="2" orientation="portrait" r:id="rId14"/>
  <drawing r:id="rId15"/>
  <legacyDrawing r:id="rId16"/>
  <extLst>
    <ext xmlns:x14="http://schemas.microsoft.com/office/spreadsheetml/2009/9/main" uri="{CCE6A557-97BC-4b89-ADB6-D9C93CAAB3DF}">
      <x14:dataValidations xmlns:xm="http://schemas.microsoft.com/office/excel/2006/main" xWindow="689" yWindow="386" count="7">
        <x14:dataValidation type="list" allowBlank="1" showInputMessage="1" showErrorMessage="1" xr:uid="{00000000-0002-0000-0000-000005000000}">
          <x14:formula1>
            <xm:f>List!$D$33:$D$36</xm:f>
          </x14:formula1>
          <xm:sqref>E31:F31</xm:sqref>
        </x14:dataValidation>
        <x14:dataValidation type="list" allowBlank="1" showInputMessage="1" showErrorMessage="1" xr:uid="{00000000-0002-0000-0000-000006000000}">
          <x14:formula1>
            <xm:f>List!$E$38:$E$41</xm:f>
          </x14:formula1>
          <xm:sqref>E33:F33</xm:sqref>
        </x14:dataValidation>
        <x14:dataValidation type="list" allowBlank="1" showInputMessage="1" showErrorMessage="1" xr:uid="{00000000-0002-0000-0000-000007000000}">
          <x14:formula1>
            <xm:f>List!$E$47:$E$49</xm:f>
          </x14:formula1>
          <xm:sqref>E35:F35</xm:sqref>
        </x14:dataValidation>
        <x14:dataValidation type="list" allowBlank="1" showInputMessage="1" showErrorMessage="1" xr:uid="{00000000-0002-0000-0000-00000A000000}">
          <x14:formula1>
            <xm:f>List!$B$1:$B$3</xm:f>
          </x14:formula1>
          <xm:sqref>D10</xm:sqref>
        </x14:dataValidation>
        <x14:dataValidation type="list" allowBlank="1" showInputMessage="1" showErrorMessage="1" xr:uid="{00000000-0002-0000-0000-00000C000000}">
          <x14:formula1>
            <xm:f>List!$D$121:$D$123</xm:f>
          </x14:formula1>
          <xm:sqref>E107:E108</xm:sqref>
        </x14:dataValidation>
        <x14:dataValidation type="list" allowBlank="1" showInputMessage="1" showErrorMessage="1" xr:uid="{B702A437-BE97-4482-BDAE-70B18FC060B6}">
          <x14:formula1>
            <xm:f>List!$D$129:$D$142</xm:f>
          </x14:formula1>
          <xm:sqref>D107:D108</xm:sqref>
        </x14:dataValidation>
        <x14:dataValidation type="list" allowBlank="1" showErrorMessage="1" errorTitle="Invalid Work Type" error="You may only select a 'Type of Work' Category from the Drop Down list._x000a__x000a_Cineál na hOibre Neamhbhailí_x000a_Ní féidir leat ach Catagóir ‘Cineál na hOibre’ a roghnú ón Liosta Anuas._x000a_" promptTitle="Select Type of Work" prompt="After completing Section A + B: select Type of Work from Drop Down Menu here_x000a__x000a_Roghnaigh Cineál na hOibre_x000a_Tar éis duit Cuid A + B a líonadh: roghnaigh Cineál na hOibre ón Roghchlár Anuas anseo _x000a_" xr:uid="{00000000-0002-0000-0000-00000B000000}">
          <x14:formula1>
            <xm:f>Rates!$A$13:$A$19</xm:f>
          </x14:formula1>
          <xm:sqref>C52:C81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G307"/>
  <sheetViews>
    <sheetView workbookViewId="0">
      <selection activeCell="F7" sqref="F7"/>
    </sheetView>
  </sheetViews>
  <sheetFormatPr defaultRowHeight="14.25"/>
  <cols>
    <col min="1" max="1" width="9.140625" style="120"/>
    <col min="2" max="2" width="99.85546875" style="120" customWidth="1"/>
    <col min="3" max="3" width="17.85546875" style="120" customWidth="1"/>
    <col min="4" max="5" width="9.140625" style="120"/>
    <col min="6" max="6" width="66" style="120" customWidth="1"/>
    <col min="7" max="16384" width="9.140625" style="120"/>
  </cols>
  <sheetData>
    <row r="1" spans="1:33">
      <c r="A1" s="118"/>
      <c r="B1" s="118"/>
      <c r="C1" s="118"/>
      <c r="D1" s="118"/>
      <c r="E1" s="118"/>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row>
    <row r="2" spans="1:33" s="274" customFormat="1" ht="37.5" customHeight="1">
      <c r="A2" s="271"/>
      <c r="B2" s="272" t="str">
        <f>List!D216</f>
        <v>What duties can TSS undertake?</v>
      </c>
      <c r="C2" s="271"/>
      <c r="D2" s="271"/>
      <c r="E2" s="271"/>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row>
    <row r="3" spans="1:33" ht="18.75" customHeight="1">
      <c r="A3" s="118"/>
      <c r="B3" s="248" t="str">
        <f>List!D217</f>
        <v>A TSS job description can be found here.</v>
      </c>
      <c r="C3" s="118"/>
      <c r="D3" s="118"/>
      <c r="E3" s="118"/>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3" ht="132" customHeight="1">
      <c r="A4" s="118"/>
      <c r="B4" s="123" t="str">
        <f>List!D218</f>
        <v xml:space="preserve">The duties that the employee is being engaged to undertake should be made clear on the contract set up form. TSS are typically engaged to deliver a particular teaching module on an undergraduate or postgraduate program or short-term and non-accredited programs. In addition, he/she may be required to undertake tutorials, demonstration or other teaching associated duties including assessment of assignments, examination correcting and/or student support. Where blended teaching delivery is required, this can be stated on the form and advised to the employee by the hiring manager. 
NOTE: An individual should not be engaged as TSS if they are taking on the duties that are associated with a different post such as that of a lecturer, administrative, research or technical role.  </v>
      </c>
      <c r="C4" s="118"/>
      <c r="D4" s="118"/>
      <c r="E4" s="118"/>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row>
    <row r="5" spans="1:33" ht="25.5" customHeight="1">
      <c r="A5" s="118"/>
      <c r="B5" s="277" t="str">
        <f>List!D215</f>
        <v>Type of work Explained</v>
      </c>
      <c r="C5" s="118"/>
      <c r="D5" s="118"/>
      <c r="E5" s="118"/>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spans="1:33">
      <c r="A6" s="118"/>
      <c r="B6" s="121"/>
      <c r="C6" s="118"/>
      <c r="D6" s="118"/>
      <c r="E6" s="118"/>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1:33" ht="15">
      <c r="A7" s="118"/>
      <c r="B7" s="122" t="str">
        <f>List!D219</f>
        <v>Teaching Payment</v>
      </c>
      <c r="C7" s="118"/>
      <c r="D7" s="118"/>
      <c r="E7" s="118"/>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row>
    <row r="8" spans="1:33">
      <c r="A8" s="118"/>
      <c r="B8" s="123" t="str">
        <f>List!D220</f>
        <v>This is the hourly rate for delivering teaching, leading classes or instructing students</v>
      </c>
      <c r="C8" s="118"/>
      <c r="D8" s="118"/>
      <c r="E8" s="118"/>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row>
    <row r="9" spans="1:33" ht="15">
      <c r="A9" s="118"/>
      <c r="B9" s="122"/>
      <c r="C9" s="118"/>
      <c r="D9" s="118"/>
      <c r="E9" s="118"/>
      <c r="F9" s="250"/>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row>
    <row r="10" spans="1:33" ht="15">
      <c r="A10" s="118"/>
      <c r="B10" s="122" t="str">
        <f>List!D221</f>
        <v>Tutorial Payment</v>
      </c>
      <c r="C10" s="118"/>
      <c r="D10" s="118"/>
      <c r="E10" s="118"/>
      <c r="F10" s="250"/>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row>
    <row r="11" spans="1:33" ht="32.25" customHeight="1">
      <c r="A11" s="118"/>
      <c r="B11" s="123" t="str">
        <f>List!D222</f>
        <v>Payment for conducting smaller, focused teaching sessions (tutorials) where students receive personalised guidance.</v>
      </c>
      <c r="C11" s="118"/>
      <c r="D11" s="118"/>
      <c r="E11" s="118"/>
      <c r="F11" s="250"/>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row>
    <row r="12" spans="1:33" ht="15">
      <c r="A12" s="118"/>
      <c r="B12" s="122"/>
      <c r="C12" s="118"/>
      <c r="D12" s="118"/>
      <c r="E12" s="118"/>
      <c r="F12" s="250"/>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row>
    <row r="13" spans="1:33" ht="15">
      <c r="A13" s="118"/>
      <c r="B13" s="122" t="str">
        <f>List!D223</f>
        <v>Laboratory Demonstration Payments</v>
      </c>
      <c r="C13" s="118"/>
      <c r="D13" s="118"/>
      <c r="E13" s="118"/>
      <c r="F13" s="250"/>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row>
    <row r="14" spans="1:33" ht="28.5">
      <c r="A14" s="118"/>
      <c r="B14" s="123" t="str">
        <f>List!D224</f>
        <v>Payment for supervising and instructing students during laboratory sessions, where practical, hands-on learning occurs, often in science or engineering courses.</v>
      </c>
      <c r="C14" s="118"/>
      <c r="D14" s="118"/>
      <c r="E14" s="118"/>
      <c r="F14" s="250"/>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row>
    <row r="15" spans="1:33" ht="15">
      <c r="A15" s="118"/>
      <c r="B15" s="122"/>
      <c r="C15" s="118"/>
      <c r="D15" s="118"/>
      <c r="E15" s="118"/>
      <c r="F15" s="250"/>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row>
    <row r="16" spans="1:33" ht="15">
      <c r="A16" s="118"/>
      <c r="B16" s="122" t="str">
        <f>List!D225</f>
        <v>Teaching Associate Duties</v>
      </c>
      <c r="C16" s="118"/>
      <c r="D16" s="118"/>
      <c r="E16" s="118"/>
      <c r="F16" s="250"/>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row>
    <row r="17" spans="1:33" ht="42.75">
      <c r="A17" s="118"/>
      <c r="B17" s="123" t="str">
        <f>List!D226</f>
        <v>Responsibilities of a Teaching Associate, which may include assisting in course delivery, grading, holding office hours, leading discussions or tutorials, and supporting the main instructor in various teaching-related tasks</v>
      </c>
      <c r="C17" s="118"/>
      <c r="D17" s="118"/>
      <c r="E17" s="118"/>
      <c r="F17" s="250"/>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row>
    <row r="18" spans="1:33">
      <c r="A18" s="118"/>
      <c r="B18" s="121"/>
      <c r="C18" s="118"/>
      <c r="D18" s="118"/>
      <c r="E18" s="118"/>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row>
    <row r="19" spans="1:33" ht="15">
      <c r="A19" s="118"/>
      <c r="B19" s="122" t="str">
        <f>List!D227</f>
        <v>Undergraduate Demonstration</v>
      </c>
      <c r="C19" s="118"/>
      <c r="D19" s="118"/>
      <c r="E19" s="118"/>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row>
    <row r="20" spans="1:33" ht="42.75">
      <c r="A20" s="118"/>
      <c r="B20" s="123" t="str">
        <f>List!D228</f>
        <v>This applies to final year undergraduate students who are taken on to assist with Laboratory demonstrations in the College of Science and Engineering.  This is where a requirement exists for extra assistance for Health and Safety purposes due to the high volume of students in the laboratories.</v>
      </c>
      <c r="C20" s="118"/>
      <c r="D20" s="118"/>
      <c r="E20" s="118"/>
      <c r="F20" s="250"/>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row>
    <row r="21" spans="1:33">
      <c r="A21" s="118"/>
      <c r="B21" s="121"/>
      <c r="C21" s="118"/>
      <c r="D21" s="118"/>
      <c r="E21" s="118"/>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row>
    <row r="22" spans="1:33" ht="15">
      <c r="A22" s="118"/>
      <c r="B22" s="122" t="str">
        <f>List!D229</f>
        <v xml:space="preserve">Essay Corrections </v>
      </c>
      <c r="C22" s="118"/>
      <c r="D22" s="118"/>
      <c r="E22" s="118"/>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row>
    <row r="23" spans="1:33" ht="15">
      <c r="A23" s="118"/>
      <c r="B23" s="124" t="str">
        <f>List!D230</f>
        <v>Note: Essay Corrections is for feedback purposes/not related to examination marks</v>
      </c>
      <c r="C23" s="118"/>
      <c r="D23" s="118"/>
      <c r="E23" s="118"/>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row>
    <row r="24" spans="1:33" ht="66.75" customHeight="1">
      <c r="A24" s="118"/>
      <c r="B24" s="123" t="str">
        <f>List!D231</f>
        <v>This payment relates to review of student essays (most often in Year 1), which do not contribute to the examination marks. Essentially these are essays which are a means of providing feedback to students. This comes under the part-time assistant heading rather than the Exam correction heading.</v>
      </c>
      <c r="C24" s="118"/>
      <c r="D24" s="118"/>
      <c r="E24" s="118"/>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row>
    <row r="25" spans="1:33">
      <c r="A25" s="118"/>
      <c r="B25" s="123"/>
      <c r="C25" s="118"/>
      <c r="D25" s="118"/>
      <c r="E25" s="118"/>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row>
    <row r="26" spans="1:33">
      <c r="A26" s="118"/>
      <c r="B26" s="118"/>
      <c r="C26" s="118"/>
      <c r="D26" s="118"/>
      <c r="E26" s="118"/>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row>
    <row r="27" spans="1:33">
      <c r="A27" s="118"/>
      <c r="B27" s="118"/>
      <c r="C27" s="118"/>
      <c r="D27" s="118"/>
      <c r="E27" s="118"/>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row>
    <row r="28" spans="1:33" s="119" customFormat="1"/>
    <row r="29" spans="1:33" s="119" customFormat="1"/>
    <row r="30" spans="1:33" s="119" customFormat="1"/>
    <row r="31" spans="1:33" s="119" customFormat="1"/>
    <row r="32" spans="1:33" s="119" customFormat="1"/>
    <row r="33" s="119" customFormat="1"/>
    <row r="34" s="119" customFormat="1"/>
    <row r="35" s="119" customFormat="1"/>
    <row r="36" s="119" customFormat="1"/>
    <row r="37" s="119" customFormat="1"/>
    <row r="38" s="119" customFormat="1"/>
    <row r="39" s="119" customFormat="1"/>
    <row r="40" s="119" customFormat="1"/>
    <row r="41" s="119" customFormat="1"/>
    <row r="42" s="119" customFormat="1"/>
    <row r="43" s="119" customFormat="1"/>
    <row r="44" s="119" customFormat="1"/>
    <row r="45" s="119" customFormat="1"/>
    <row r="46" s="119" customFormat="1"/>
    <row r="47" s="119" customFormat="1"/>
    <row r="48" s="119" customFormat="1"/>
    <row r="49" s="119" customFormat="1"/>
    <row r="50" s="119" customFormat="1"/>
    <row r="51" s="119" customFormat="1"/>
    <row r="52" s="119" customFormat="1"/>
    <row r="53" s="119" customFormat="1"/>
    <row r="54" s="119" customFormat="1"/>
    <row r="55" s="119" customFormat="1"/>
    <row r="56" s="119" customFormat="1"/>
    <row r="57" s="119" customFormat="1"/>
    <row r="58" s="119" customFormat="1"/>
    <row r="59" s="119" customFormat="1"/>
    <row r="60" s="119" customFormat="1"/>
    <row r="61" s="119" customFormat="1"/>
    <row r="62" s="119" customFormat="1"/>
    <row r="63" s="119" customFormat="1"/>
    <row r="64" s="119" customFormat="1"/>
    <row r="65" s="119" customFormat="1"/>
    <row r="66" s="119" customFormat="1"/>
    <row r="67" s="119" customFormat="1"/>
    <row r="68" s="119" customFormat="1"/>
    <row r="69" s="119" customFormat="1"/>
    <row r="70" s="119" customFormat="1"/>
    <row r="71" s="119" customFormat="1"/>
    <row r="72" s="119" customFormat="1"/>
    <row r="73" s="119" customFormat="1"/>
    <row r="74" s="119" customFormat="1"/>
    <row r="75" s="119" customFormat="1"/>
    <row r="76" s="119" customFormat="1"/>
    <row r="77" s="119" customFormat="1"/>
    <row r="78" s="119" customFormat="1"/>
    <row r="79" s="119" customFormat="1"/>
    <row r="80" s="119" customFormat="1"/>
    <row r="81" s="119" customFormat="1"/>
    <row r="82" s="119" customFormat="1"/>
    <row r="83" s="119" customFormat="1"/>
    <row r="84" s="119" customFormat="1"/>
    <row r="85" s="119" customFormat="1"/>
    <row r="86" s="119" customFormat="1"/>
    <row r="87" s="119" customFormat="1"/>
    <row r="88" s="119" customFormat="1"/>
    <row r="89" s="119" customFormat="1"/>
    <row r="90" s="119" customFormat="1"/>
    <row r="91" s="119" customFormat="1"/>
    <row r="92" s="119" customFormat="1"/>
    <row r="93" s="119" customFormat="1"/>
    <row r="94" s="119" customFormat="1"/>
    <row r="95" s="119" customFormat="1"/>
    <row r="96" s="119" customFormat="1"/>
    <row r="97" s="119" customFormat="1"/>
    <row r="98" s="119" customFormat="1"/>
    <row r="99" s="119" customFormat="1"/>
    <row r="100" s="119" customFormat="1"/>
    <row r="101" s="119" customFormat="1"/>
    <row r="102" s="119" customFormat="1"/>
    <row r="103" s="119" customFormat="1"/>
    <row r="104" s="119" customFormat="1"/>
    <row r="105" s="119" customFormat="1"/>
    <row r="106" s="119" customFormat="1"/>
    <row r="107" s="119" customFormat="1"/>
    <row r="108" s="119" customFormat="1"/>
    <row r="109" s="119" customFormat="1"/>
    <row r="110" s="119" customFormat="1"/>
    <row r="111" s="119" customFormat="1"/>
    <row r="112" s="119" customFormat="1"/>
    <row r="113" s="119" customFormat="1"/>
    <row r="114" s="119" customFormat="1"/>
    <row r="115" s="119" customFormat="1"/>
    <row r="116" s="119" customFormat="1"/>
    <row r="117" s="119" customFormat="1"/>
    <row r="118" s="119" customFormat="1"/>
    <row r="119" s="119" customFormat="1"/>
    <row r="120" s="119" customFormat="1"/>
    <row r="121" s="119" customFormat="1"/>
    <row r="122" s="119" customFormat="1"/>
    <row r="123" s="119" customFormat="1"/>
    <row r="124" s="119" customFormat="1"/>
    <row r="125" s="119" customFormat="1"/>
    <row r="126" s="119" customFormat="1"/>
    <row r="127" s="119" customFormat="1"/>
    <row r="128" s="119" customFormat="1"/>
    <row r="129" s="119" customFormat="1"/>
    <row r="130" s="119" customFormat="1"/>
    <row r="131" s="119" customFormat="1"/>
    <row r="132" s="119" customFormat="1"/>
    <row r="133" s="119" customFormat="1"/>
    <row r="134" s="119" customFormat="1"/>
    <row r="135" s="119" customFormat="1"/>
    <row r="136" s="119" customFormat="1"/>
    <row r="137" s="119" customFormat="1"/>
    <row r="138" s="119" customFormat="1"/>
    <row r="139" s="119" customFormat="1"/>
    <row r="140" s="119" customFormat="1"/>
    <row r="141" s="119" customFormat="1"/>
    <row r="142" s="119" customFormat="1"/>
    <row r="143" s="119" customFormat="1"/>
    <row r="144" s="119" customFormat="1"/>
    <row r="145" s="119" customFormat="1"/>
    <row r="146" s="119" customFormat="1"/>
    <row r="147" s="119" customFormat="1"/>
    <row r="148" s="119" customFormat="1"/>
    <row r="149" s="119" customFormat="1"/>
    <row r="150" s="119" customFormat="1"/>
    <row r="151" s="119" customFormat="1"/>
    <row r="152" s="119" customFormat="1"/>
    <row r="153" s="119" customFormat="1"/>
    <row r="154" s="119" customFormat="1"/>
    <row r="155" s="119" customFormat="1"/>
    <row r="156" s="119" customFormat="1"/>
    <row r="157" s="119" customFormat="1"/>
    <row r="158" s="119" customFormat="1"/>
    <row r="159" s="119" customFormat="1"/>
    <row r="160" s="119" customFormat="1"/>
    <row r="161" s="119" customFormat="1"/>
    <row r="162" s="119" customFormat="1"/>
    <row r="163" s="119" customFormat="1"/>
    <row r="164" s="119" customFormat="1"/>
    <row r="165" s="119" customFormat="1"/>
    <row r="166" s="119" customFormat="1"/>
    <row r="167" s="119" customFormat="1"/>
    <row r="168" s="119" customFormat="1"/>
    <row r="169" s="119" customFormat="1"/>
    <row r="170" s="119" customFormat="1"/>
    <row r="171" s="119" customFormat="1"/>
    <row r="172" s="119" customFormat="1"/>
    <row r="173" s="119" customFormat="1"/>
    <row r="174" s="119" customFormat="1"/>
    <row r="175" s="119" customFormat="1"/>
    <row r="176" s="119" customFormat="1"/>
    <row r="177" s="119" customFormat="1"/>
    <row r="178" s="119" customFormat="1"/>
    <row r="179" s="119" customFormat="1"/>
    <row r="180" s="119" customFormat="1"/>
    <row r="181" s="119" customFormat="1"/>
    <row r="182" s="119" customFormat="1"/>
    <row r="183" s="119" customFormat="1"/>
    <row r="184" s="119" customFormat="1"/>
    <row r="185" s="119" customFormat="1"/>
    <row r="186" s="119" customFormat="1"/>
    <row r="187" s="119" customFormat="1"/>
    <row r="188" s="119" customFormat="1"/>
    <row r="189" s="119" customFormat="1"/>
    <row r="190" s="119" customFormat="1"/>
    <row r="191" s="119" customFormat="1"/>
    <row r="192" s="119" customFormat="1"/>
    <row r="193" s="119" customFormat="1"/>
    <row r="194" s="119" customFormat="1"/>
    <row r="195" s="119" customFormat="1"/>
    <row r="196" s="119" customFormat="1"/>
    <row r="197" s="119" customFormat="1"/>
    <row r="198" s="119" customFormat="1"/>
    <row r="199" s="119" customFormat="1"/>
    <row r="200" s="119" customFormat="1"/>
    <row r="201" s="119" customFormat="1"/>
    <row r="202" s="119" customFormat="1"/>
    <row r="203" s="119" customFormat="1"/>
    <row r="204" s="119" customFormat="1"/>
    <row r="205" s="119" customFormat="1"/>
    <row r="206" s="119" customFormat="1"/>
    <row r="207" s="119" customFormat="1"/>
    <row r="208" s="119" customFormat="1"/>
    <row r="209" s="119" customFormat="1"/>
    <row r="210" s="119" customFormat="1"/>
    <row r="211" s="119" customFormat="1"/>
    <row r="212" s="119" customFormat="1"/>
    <row r="213" s="119" customFormat="1"/>
    <row r="214" s="119" customFormat="1"/>
    <row r="215" s="119" customFormat="1"/>
    <row r="216" s="119" customFormat="1"/>
    <row r="217" s="119" customFormat="1"/>
    <row r="218" s="119" customFormat="1"/>
    <row r="219" s="119" customFormat="1"/>
    <row r="220" s="119" customFormat="1"/>
    <row r="221" s="119" customFormat="1"/>
    <row r="222" s="119" customFormat="1"/>
    <row r="223" s="119" customFormat="1"/>
    <row r="224" s="119" customFormat="1"/>
    <row r="225" s="119" customFormat="1"/>
    <row r="226" s="119" customFormat="1"/>
    <row r="227" s="119" customFormat="1"/>
    <row r="228" s="119" customFormat="1"/>
    <row r="229" s="119" customFormat="1"/>
    <row r="230" s="119" customFormat="1"/>
    <row r="231" s="119" customFormat="1"/>
    <row r="232" s="119" customFormat="1"/>
    <row r="233" s="119" customFormat="1"/>
    <row r="234" s="119" customFormat="1"/>
    <row r="235" s="119" customFormat="1"/>
    <row r="236" s="119" customFormat="1"/>
    <row r="237" s="119" customFormat="1"/>
    <row r="238" s="119" customFormat="1"/>
    <row r="239" s="119" customFormat="1"/>
    <row r="240" s="119" customFormat="1"/>
    <row r="241" s="119" customFormat="1"/>
    <row r="242" s="119" customFormat="1"/>
    <row r="243" s="119" customFormat="1"/>
    <row r="244" s="119" customFormat="1"/>
    <row r="245" s="119" customFormat="1"/>
    <row r="246" s="119" customFormat="1"/>
    <row r="247" s="119" customFormat="1"/>
    <row r="248" s="119" customFormat="1"/>
    <row r="249" s="119" customFormat="1"/>
    <row r="250" s="119" customFormat="1"/>
    <row r="251" s="119" customFormat="1"/>
    <row r="252" s="119" customFormat="1"/>
    <row r="253" s="119" customFormat="1"/>
    <row r="254" s="119" customFormat="1"/>
    <row r="255" s="119" customFormat="1"/>
    <row r="256" s="119" customFormat="1"/>
    <row r="257" s="119" customFormat="1"/>
    <row r="258" s="119" customFormat="1"/>
    <row r="259" s="119" customFormat="1"/>
    <row r="260" s="119" customFormat="1"/>
    <row r="261" s="119" customFormat="1"/>
    <row r="262" s="119" customFormat="1"/>
    <row r="263" s="119" customFormat="1"/>
    <row r="264" s="119" customFormat="1"/>
    <row r="265" s="119" customFormat="1"/>
    <row r="266" s="119" customFormat="1"/>
    <row r="267" s="119" customFormat="1"/>
    <row r="268" s="119" customFormat="1"/>
    <row r="269" s="119" customFormat="1"/>
    <row r="270" s="119" customFormat="1"/>
    <row r="271" s="119" customFormat="1"/>
    <row r="272" s="119" customFormat="1"/>
    <row r="273" s="119" customFormat="1"/>
    <row r="274" s="119" customFormat="1"/>
    <row r="275" s="119" customFormat="1"/>
    <row r="276" s="119" customFormat="1"/>
    <row r="277" s="119" customFormat="1"/>
    <row r="278" s="119" customFormat="1"/>
    <row r="279" s="119" customFormat="1"/>
    <row r="280" s="119" customFormat="1"/>
    <row r="281" s="119" customFormat="1"/>
    <row r="282" s="119" customFormat="1"/>
    <row r="283" s="119" customFormat="1"/>
    <row r="284" s="119" customFormat="1"/>
    <row r="285" s="119" customFormat="1"/>
    <row r="286" s="119" customFormat="1"/>
    <row r="287" s="119" customFormat="1"/>
    <row r="288" s="119" customFormat="1"/>
    <row r="289" s="119" customFormat="1"/>
    <row r="290" s="119" customFormat="1"/>
    <row r="291" s="119" customFormat="1"/>
    <row r="292" s="119" customFormat="1"/>
    <row r="293" s="119" customFormat="1"/>
    <row r="294" s="119" customFormat="1"/>
    <row r="295" s="119" customFormat="1"/>
    <row r="296" s="119" customFormat="1"/>
    <row r="297" s="119" customFormat="1"/>
    <row r="298" s="119" customFormat="1"/>
    <row r="299" s="119" customFormat="1"/>
    <row r="300" s="119" customFormat="1"/>
    <row r="301" s="119" customFormat="1"/>
    <row r="302" s="119" customFormat="1"/>
    <row r="303" s="119" customFormat="1"/>
    <row r="304" s="119" customFormat="1"/>
    <row r="305" s="119" customFormat="1"/>
    <row r="306" s="119" customFormat="1"/>
    <row r="307" s="119" customFormat="1"/>
  </sheetData>
  <sheetProtection algorithmName="SHA-512" hashValue="Vpsa8H6ibZPhoxDhm+OSBtttF4D3lJ1GSshAxv2S0Rg3TMoNG+8Q75yIdJFli9liVR5LqfaSl5xptVeVYRxpGQ==" saltValue="Rn5VJMJYpWAWcPGD+60VUg==" spinCount="100000" sheet="1" selectLockedCells="1"/>
  <hyperlinks>
    <hyperlink ref="B3" r:id="rId1" display="https://www.universityofgalway.ie/media/humanresources/publicdocuments/forms/Teaching-Support-Staff-Job-Description.pdf" xr:uid="{4F53440C-645F-4E93-9C57-B3F820DF137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pageSetUpPr fitToPage="1"/>
  </sheetPr>
  <dimension ref="A1:N28"/>
  <sheetViews>
    <sheetView workbookViewId="0">
      <selection activeCell="C26" sqref="C26"/>
    </sheetView>
  </sheetViews>
  <sheetFormatPr defaultRowHeight="14.25"/>
  <cols>
    <col min="1" max="1" width="52.5703125" style="116" customWidth="1"/>
    <col min="2" max="2" width="34.85546875" style="116" customWidth="1"/>
    <col min="3" max="3" width="27.7109375" style="116" customWidth="1"/>
    <col min="4" max="4" width="24.140625" style="115" customWidth="1"/>
    <col min="5" max="5" width="21" style="115" customWidth="1"/>
    <col min="6" max="9" width="9.140625" style="115"/>
    <col min="10" max="16384" width="9.140625" style="116"/>
  </cols>
  <sheetData>
    <row r="1" spans="1:14" ht="60" customHeight="1">
      <c r="A1" s="364" t="str">
        <f>List!D270</f>
        <v>Please refer to QA106 Employment of Teaching Support Staff (TSS) for details, and contact hrta@universityofgalway.ie for any contract or rate-related queries</v>
      </c>
      <c r="B1" s="364"/>
      <c r="C1" s="364"/>
      <c r="D1" s="364"/>
      <c r="E1" s="364"/>
      <c r="F1" s="168"/>
      <c r="G1" s="168"/>
      <c r="H1" s="168"/>
      <c r="I1" s="168"/>
      <c r="J1" s="168"/>
    </row>
    <row r="2" spans="1:14" s="168" customFormat="1" ht="20.25" customHeight="1">
      <c r="A2" s="169" t="str">
        <f>List!D234</f>
        <v>Date Effective</v>
      </c>
      <c r="B2" s="167" t="str">
        <f>List!$D$238</f>
        <v>1st Aug 2025</v>
      </c>
      <c r="C2" s="167" t="str">
        <f>List!$D$239</f>
        <v>1st Mar 2025</v>
      </c>
      <c r="D2" s="167" t="str">
        <f>List!$D$240</f>
        <v>1st Oct 2024</v>
      </c>
      <c r="E2" s="167" t="str">
        <f>List!$D$241</f>
        <v>1st Sep 2024</v>
      </c>
    </row>
    <row r="3" spans="1:14" s="168" customFormat="1" ht="20.25" customHeight="1">
      <c r="A3" s="169" t="str">
        <f>List!D235</f>
        <v>Type of Work &amp; Code</v>
      </c>
      <c r="B3" s="167" t="str">
        <f>List!D236</f>
        <v xml:space="preserve">Rate </v>
      </c>
      <c r="C3" s="167" t="str">
        <f>List!D236</f>
        <v xml:space="preserve">Rate </v>
      </c>
      <c r="D3" s="167" t="str">
        <f>List!D236</f>
        <v xml:space="preserve">Rate </v>
      </c>
      <c r="E3" s="167" t="str">
        <f>List!D236</f>
        <v xml:space="preserve">Rate </v>
      </c>
    </row>
    <row r="4" spans="1:14" ht="15">
      <c r="A4" s="117" t="str">
        <f>CONCATENATE(Rates!A3," - ",Rates!D3)</f>
        <v>Teaching Payment - 122</v>
      </c>
      <c r="B4" s="247">
        <v>31.96</v>
      </c>
      <c r="C4" s="247">
        <v>31.65</v>
      </c>
      <c r="D4" s="247">
        <v>31.03</v>
      </c>
      <c r="E4" s="247">
        <v>30.72</v>
      </c>
      <c r="F4" s="168"/>
      <c r="G4" s="168"/>
      <c r="H4" s="168"/>
      <c r="I4" s="168"/>
      <c r="J4" s="168"/>
      <c r="K4" s="168"/>
      <c r="L4" s="168"/>
      <c r="M4" s="168"/>
      <c r="N4" s="168"/>
    </row>
    <row r="5" spans="1:14" ht="15">
      <c r="A5" s="117" t="str">
        <f>CONCATENATE(Rates!A4," - ",Rates!D4)</f>
        <v>Tutorial Payment - 111</v>
      </c>
      <c r="B5" s="247">
        <v>31.96</v>
      </c>
      <c r="C5" s="247">
        <v>31.65</v>
      </c>
      <c r="D5" s="247">
        <v>31.03</v>
      </c>
      <c r="E5" s="247">
        <v>30.72</v>
      </c>
      <c r="F5" s="168"/>
      <c r="G5" s="168"/>
      <c r="H5" s="168"/>
      <c r="I5" s="168"/>
      <c r="J5" s="168"/>
      <c r="K5" s="168"/>
      <c r="L5" s="168"/>
      <c r="M5" s="168"/>
      <c r="N5" s="168"/>
    </row>
    <row r="6" spans="1:14" ht="15">
      <c r="A6" s="117" t="str">
        <f>CONCATENATE(Rates!A5," - ",Rates!D5)</f>
        <v>Laboratory Demonstration Payments - 112</v>
      </c>
      <c r="B6" s="247">
        <v>21.82</v>
      </c>
      <c r="C6" s="247">
        <v>21.61</v>
      </c>
      <c r="D6" s="247">
        <v>21.13</v>
      </c>
      <c r="E6" s="247">
        <v>20.87</v>
      </c>
      <c r="F6" s="168"/>
      <c r="G6" s="168"/>
      <c r="H6" s="168"/>
      <c r="I6" s="168"/>
      <c r="J6" s="168"/>
      <c r="K6" s="168"/>
      <c r="L6" s="168"/>
      <c r="M6" s="168"/>
      <c r="N6" s="168"/>
    </row>
    <row r="7" spans="1:14" ht="15">
      <c r="A7" s="117" t="str">
        <f>CONCATENATE(Rates!A6," - ",Rates!D6)</f>
        <v>Teaching Associate Duties - 113</v>
      </c>
      <c r="B7" s="247">
        <v>31.96</v>
      </c>
      <c r="C7" s="247">
        <v>31.65</v>
      </c>
      <c r="D7" s="247">
        <v>31.03</v>
      </c>
      <c r="E7" s="247">
        <v>30.72</v>
      </c>
      <c r="F7" s="168"/>
      <c r="G7" s="168"/>
      <c r="H7" s="168"/>
      <c r="I7" s="168"/>
      <c r="J7" s="168"/>
      <c r="K7" s="168"/>
      <c r="L7" s="168"/>
      <c r="M7" s="168"/>
      <c r="N7" s="168"/>
    </row>
    <row r="8" spans="1:14" ht="15">
      <c r="A8" s="117" t="str">
        <f>CONCATENATE(Rates!A7," - ",Rates!D7)</f>
        <v>Undergrad Demonstrators - 128</v>
      </c>
      <c r="B8" s="247">
        <v>15.89</v>
      </c>
      <c r="C8" s="247">
        <v>15.74</v>
      </c>
      <c r="D8" s="247">
        <v>15.25</v>
      </c>
      <c r="E8" s="247">
        <v>15</v>
      </c>
      <c r="F8" s="168"/>
      <c r="G8" s="168"/>
      <c r="H8" s="168"/>
      <c r="I8" s="168"/>
      <c r="J8" s="168"/>
      <c r="K8" s="168"/>
      <c r="L8" s="168"/>
      <c r="M8" s="168"/>
      <c r="N8" s="168"/>
    </row>
    <row r="9" spans="1:14" ht="15">
      <c r="A9" s="117" t="str">
        <f>List!D255</f>
        <v>Essay Corrections - 127</v>
      </c>
      <c r="B9" s="247">
        <v>31.96</v>
      </c>
      <c r="C9" s="247">
        <v>31.65</v>
      </c>
      <c r="D9" s="247">
        <v>31.03</v>
      </c>
      <c r="E9" s="247">
        <v>30.72</v>
      </c>
      <c r="F9" s="168"/>
      <c r="G9" s="168"/>
      <c r="H9" s="168"/>
      <c r="I9" s="168"/>
      <c r="J9" s="168"/>
      <c r="K9" s="168"/>
      <c r="L9" s="168"/>
      <c r="M9" s="168"/>
      <c r="N9" s="168"/>
    </row>
    <row r="10" spans="1:14">
      <c r="A10" s="168"/>
      <c r="B10" s="168"/>
      <c r="C10" s="168"/>
      <c r="D10" s="168"/>
      <c r="E10" s="168"/>
      <c r="F10" s="168"/>
      <c r="G10" s="168"/>
      <c r="H10" s="168"/>
      <c r="I10" s="168"/>
      <c r="J10" s="168"/>
      <c r="K10" s="168"/>
      <c r="L10" s="168"/>
      <c r="M10" s="168"/>
      <c r="N10" s="168"/>
    </row>
    <row r="11" spans="1:14">
      <c r="A11" s="168"/>
      <c r="B11" s="168"/>
      <c r="C11" s="168"/>
      <c r="D11" s="168"/>
      <c r="E11" s="168"/>
      <c r="F11" s="168"/>
      <c r="G11" s="168"/>
      <c r="H11" s="168"/>
      <c r="I11" s="168"/>
      <c r="J11" s="168"/>
      <c r="K11" s="168"/>
      <c r="L11" s="168"/>
      <c r="M11" s="168"/>
      <c r="N11" s="168"/>
    </row>
    <row r="12" spans="1:14">
      <c r="A12" s="168"/>
      <c r="B12" s="168"/>
      <c r="C12" s="168"/>
      <c r="D12" s="168"/>
      <c r="E12" s="168"/>
      <c r="F12" s="168"/>
      <c r="G12" s="168"/>
      <c r="H12" s="168"/>
      <c r="I12" s="168"/>
      <c r="J12" s="168"/>
      <c r="K12" s="168"/>
      <c r="L12" s="168"/>
      <c r="M12" s="168"/>
      <c r="N12" s="168"/>
    </row>
    <row r="13" spans="1:14">
      <c r="A13" s="168"/>
      <c r="B13" s="168"/>
      <c r="C13" s="168"/>
      <c r="D13" s="168"/>
      <c r="E13" s="168"/>
      <c r="F13" s="168"/>
      <c r="G13" s="168"/>
      <c r="H13" s="168"/>
      <c r="I13" s="168"/>
      <c r="J13" s="168"/>
      <c r="K13" s="168"/>
      <c r="L13" s="168"/>
      <c r="M13" s="168"/>
      <c r="N13" s="168"/>
    </row>
    <row r="14" spans="1:14">
      <c r="A14" s="168"/>
      <c r="B14" s="168"/>
      <c r="C14" s="168"/>
      <c r="D14" s="168"/>
      <c r="E14" s="168"/>
      <c r="F14" s="168"/>
      <c r="G14" s="168"/>
      <c r="H14" s="168"/>
      <c r="I14" s="168"/>
      <c r="J14" s="168"/>
      <c r="K14" s="168"/>
      <c r="L14" s="168"/>
      <c r="M14" s="168"/>
      <c r="N14" s="168"/>
    </row>
    <row r="15" spans="1:14">
      <c r="A15" s="168"/>
      <c r="B15" s="168"/>
      <c r="C15" s="168"/>
      <c r="D15" s="168"/>
      <c r="E15" s="168"/>
      <c r="F15" s="168"/>
      <c r="G15" s="168"/>
      <c r="H15" s="168"/>
      <c r="I15" s="168"/>
      <c r="J15" s="168"/>
      <c r="K15" s="168"/>
      <c r="L15" s="168"/>
      <c r="M15" s="168"/>
      <c r="N15" s="168"/>
    </row>
    <row r="16" spans="1:14">
      <c r="A16" s="168"/>
      <c r="B16" s="168"/>
      <c r="C16" s="168"/>
      <c r="D16" s="168"/>
      <c r="E16" s="168"/>
      <c r="F16" s="168"/>
      <c r="G16" s="168"/>
      <c r="H16" s="168"/>
      <c r="I16" s="168"/>
      <c r="J16" s="168"/>
      <c r="K16" s="168"/>
      <c r="L16" s="168"/>
      <c r="M16" s="168"/>
      <c r="N16" s="168"/>
    </row>
    <row r="17" spans="1:14">
      <c r="A17" s="168"/>
      <c r="B17" s="168"/>
      <c r="C17" s="168"/>
      <c r="D17" s="168"/>
      <c r="E17" s="168"/>
      <c r="F17" s="168"/>
      <c r="G17" s="168"/>
      <c r="H17" s="168"/>
      <c r="I17" s="168"/>
      <c r="J17" s="168"/>
      <c r="K17" s="168"/>
      <c r="L17" s="168"/>
      <c r="M17" s="168"/>
      <c r="N17" s="168"/>
    </row>
    <row r="18" spans="1:14">
      <c r="A18" s="168"/>
      <c r="B18" s="168"/>
      <c r="C18" s="168"/>
      <c r="D18" s="168"/>
      <c r="E18" s="168"/>
      <c r="F18" s="168"/>
      <c r="G18" s="168"/>
      <c r="H18" s="168"/>
      <c r="I18" s="168"/>
      <c r="J18" s="168"/>
      <c r="K18" s="168"/>
      <c r="L18" s="168"/>
      <c r="M18" s="168"/>
      <c r="N18" s="168"/>
    </row>
    <row r="19" spans="1:14">
      <c r="A19" s="168"/>
      <c r="B19" s="168"/>
      <c r="C19" s="168"/>
      <c r="D19" s="168"/>
      <c r="E19" s="168"/>
      <c r="F19" s="168"/>
      <c r="G19" s="168"/>
      <c r="H19" s="168"/>
      <c r="I19" s="168"/>
      <c r="J19" s="168"/>
      <c r="K19" s="168"/>
      <c r="L19" s="168"/>
      <c r="M19" s="168"/>
      <c r="N19" s="168"/>
    </row>
    <row r="20" spans="1:14">
      <c r="A20" s="168"/>
      <c r="B20" s="168"/>
      <c r="C20" s="168"/>
      <c r="D20" s="168"/>
      <c r="E20" s="168"/>
      <c r="F20" s="168"/>
      <c r="G20" s="168"/>
      <c r="H20" s="168"/>
      <c r="I20" s="168"/>
      <c r="J20" s="168"/>
      <c r="K20" s="168"/>
      <c r="L20" s="168"/>
      <c r="M20" s="168"/>
      <c r="N20" s="168"/>
    </row>
    <row r="21" spans="1:14">
      <c r="A21" s="168"/>
      <c r="B21" s="168"/>
      <c r="C21" s="168"/>
      <c r="D21" s="168"/>
      <c r="E21" s="168"/>
      <c r="F21" s="168"/>
      <c r="G21" s="168"/>
      <c r="H21" s="168"/>
      <c r="I21" s="168"/>
      <c r="J21" s="168"/>
      <c r="K21" s="168"/>
      <c r="L21" s="168"/>
      <c r="M21" s="168"/>
      <c r="N21" s="168"/>
    </row>
    <row r="22" spans="1:14">
      <c r="A22" s="168"/>
      <c r="B22" s="168"/>
      <c r="C22" s="168"/>
      <c r="D22" s="168"/>
      <c r="E22" s="168"/>
      <c r="F22" s="168"/>
      <c r="G22" s="168"/>
      <c r="H22" s="168"/>
      <c r="I22" s="168"/>
      <c r="J22" s="168"/>
      <c r="K22" s="168"/>
      <c r="L22" s="168"/>
      <c r="M22" s="168"/>
      <c r="N22" s="168"/>
    </row>
    <row r="23" spans="1:14">
      <c r="A23" s="168"/>
      <c r="B23" s="168"/>
      <c r="C23" s="168"/>
      <c r="D23" s="168"/>
      <c r="E23" s="168"/>
      <c r="F23" s="168"/>
      <c r="G23" s="168"/>
      <c r="H23" s="168"/>
      <c r="I23" s="168"/>
      <c r="J23" s="168"/>
      <c r="K23" s="168"/>
      <c r="L23" s="168"/>
      <c r="M23" s="168"/>
      <c r="N23" s="168"/>
    </row>
    <row r="24" spans="1:14">
      <c r="A24" s="168"/>
      <c r="B24" s="168"/>
      <c r="C24" s="168"/>
      <c r="D24" s="168"/>
      <c r="E24" s="168"/>
      <c r="F24" s="168"/>
      <c r="G24" s="168"/>
      <c r="H24" s="168"/>
      <c r="I24" s="168"/>
      <c r="J24" s="168"/>
      <c r="K24" s="168"/>
      <c r="L24" s="168"/>
      <c r="M24" s="168"/>
      <c r="N24" s="168"/>
    </row>
    <row r="25" spans="1:14">
      <c r="A25" s="168"/>
      <c r="B25" s="168"/>
      <c r="C25" s="168"/>
      <c r="D25" s="168"/>
      <c r="E25" s="168"/>
      <c r="F25" s="168"/>
      <c r="G25" s="168"/>
      <c r="H25" s="168"/>
      <c r="I25" s="168"/>
      <c r="J25" s="168"/>
      <c r="K25" s="168"/>
      <c r="L25" s="168"/>
      <c r="M25" s="168"/>
      <c r="N25" s="168"/>
    </row>
    <row r="26" spans="1:14">
      <c r="A26" s="168"/>
      <c r="B26" s="168"/>
      <c r="C26" s="168"/>
      <c r="D26" s="168"/>
      <c r="E26" s="168"/>
      <c r="F26" s="168"/>
      <c r="G26" s="168"/>
      <c r="H26" s="168"/>
      <c r="I26" s="168"/>
      <c r="J26" s="168"/>
      <c r="K26" s="168"/>
      <c r="L26" s="168"/>
      <c r="M26" s="168"/>
      <c r="N26" s="168"/>
    </row>
    <row r="27" spans="1:14">
      <c r="A27" s="168"/>
      <c r="B27" s="168"/>
      <c r="C27" s="168"/>
      <c r="D27" s="168"/>
      <c r="E27" s="168"/>
      <c r="F27" s="168"/>
      <c r="G27" s="168"/>
      <c r="H27" s="168"/>
      <c r="I27" s="168"/>
      <c r="J27" s="168"/>
      <c r="K27" s="168"/>
      <c r="L27" s="168"/>
      <c r="M27" s="168"/>
      <c r="N27" s="168"/>
    </row>
    <row r="28" spans="1:14">
      <c r="A28" s="168"/>
      <c r="B28" s="168"/>
      <c r="C28" s="168"/>
      <c r="D28" s="168"/>
    </row>
  </sheetData>
  <sheetProtection algorithmName="SHA-512" hashValue="UQnWVOv3QvEJjaY4X4MJIUR8Gp69GjQKzV77wBEBvDfDiTPVImnpgDTzNNKnkR12ZwunPoo4IaoOQ//S+8rS1Q==" saltValue="fDm9tNrRPKYcwKONnfrU+A==" spinCount="100000" sheet="1" objects="1" scenarios="1" selectLockedCells="1"/>
  <mergeCells count="1">
    <mergeCell ref="A1:E1"/>
  </mergeCells>
  <pageMargins left="0.70866141732283472" right="0.70866141732283472" top="0.74803149606299213" bottom="0.74803149606299213" header="0.31496062992125984" footer="0.31496062992125984"/>
  <pageSetup paperSize="9" scale="2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D71"/>
  <sheetViews>
    <sheetView showGridLines="0" topLeftCell="A3" zoomScale="75" zoomScaleNormal="75" workbookViewId="0">
      <selection activeCell="C11" sqref="C11"/>
    </sheetView>
  </sheetViews>
  <sheetFormatPr defaultColWidth="9.140625" defaultRowHeight="14.25"/>
  <cols>
    <col min="1" max="1" width="6" style="85" customWidth="1"/>
    <col min="2" max="2" width="168.140625" style="85" customWidth="1"/>
    <col min="3" max="3" width="6.85546875" style="85" customWidth="1"/>
    <col min="4" max="4" width="31" style="85" bestFit="1" customWidth="1"/>
    <col min="5" max="5" width="31" style="85" customWidth="1"/>
    <col min="6" max="6" width="29.7109375" style="85" customWidth="1"/>
    <col min="7" max="10" width="9.140625" style="85"/>
    <col min="11" max="11" width="6" style="85" customWidth="1"/>
    <col min="12" max="16384" width="9.140625" style="85"/>
  </cols>
  <sheetData>
    <row r="1" spans="2:4">
      <c r="B1" s="365" t="str">
        <f>List!D162</f>
        <v>Instructions for Completion</v>
      </c>
    </row>
    <row r="2" spans="2:4" ht="15" thickBot="1">
      <c r="B2" s="366"/>
    </row>
    <row r="3" spans="2:4" ht="24" thickBot="1">
      <c r="B3" s="106" t="str">
        <f>List!D163</f>
        <v>Policy for the employment of Hourly paid Teaching Staff</v>
      </c>
    </row>
    <row r="4" spans="2:4">
      <c r="B4" s="107"/>
    </row>
    <row r="5" spans="2:4" ht="15.75">
      <c r="B5" s="235" t="str">
        <f>List!D164</f>
        <v>Teaching Support Staff Recruitment Process</v>
      </c>
      <c r="C5" s="236"/>
      <c r="D5" s="236"/>
    </row>
    <row r="6" spans="2:4" ht="15" thickBot="1">
      <c r="B6" s="87"/>
    </row>
    <row r="7" spans="2:4" ht="24" thickBot="1">
      <c r="B7" s="86" t="str">
        <f>List!D165</f>
        <v>Check List for employee/claimant (Section A to Section C)</v>
      </c>
    </row>
    <row r="8" spans="2:4" ht="34.5" customHeight="1">
      <c r="B8" s="224" t="str">
        <f>List!D166</f>
        <v>The form is set up with validations so if you get an error message this means there are errors and the pop up message should assit with this</v>
      </c>
    </row>
    <row r="9" spans="2:4" ht="15.75">
      <c r="B9" s="224"/>
    </row>
    <row r="10" spans="2:4" ht="15.75">
      <c r="B10" s="103" t="str">
        <f>List!D28</f>
        <v>Section A: Teaching Support Staff (TSS) Contract Details</v>
      </c>
    </row>
    <row r="11" spans="2:4" ht="15.75">
      <c r="B11" s="225" t="str">
        <f>List!D167</f>
        <v>This section determines if this is the correct payment process and will provide clarity on the correct process</v>
      </c>
    </row>
    <row r="12" spans="2:4" ht="30">
      <c r="B12" s="97" t="str">
        <f>List!D168</f>
        <v>(1) &amp; (2) - An approved contract must be submitted to HR prior to commencing employment. The date of work, hours and cost centre stated in the timesheet must be in line with the contracted details submitted to HR</v>
      </c>
    </row>
    <row r="13" spans="2:4" ht="56.25" customHeight="1">
      <c r="B13" s="98" t="str">
        <f>List!D170</f>
        <v>(3) Are you in full time employment at University of Galway during the period this teaching work was undertaken?: The Authoriser and Claimaint must ensure to select the correct employment status that is relevant for the period the work is being claimed for. Staff who have a full time contract or have combinned contracts that total FTE 1 are not entitled to the 8% annual leave payment.</v>
      </c>
    </row>
    <row r="14" spans="2:4" ht="15">
      <c r="B14" s="98"/>
    </row>
    <row r="15" spans="2:4" ht="15.75">
      <c r="B15" s="103" t="str">
        <f>List!D50</f>
        <v>Section B: Personal Details</v>
      </c>
    </row>
    <row r="16" spans="2:4" ht="41.25" customHeight="1">
      <c r="B16" s="98" t="str">
        <f>List!D171</f>
        <v>(4) Name: You must enter your first name and surname for validate that the staff ID corresponds to the name on the payroll system</v>
      </c>
    </row>
    <row r="17" spans="2:2" ht="42.75" customHeight="1">
      <c r="B17" s="98" t="str">
        <f>List!B172</f>
        <v>(5) Staff / Payroll number: If you are new you will be given this number after you are set up by HR. Otherwise you can locate this number on your payslip or bank statement from when you were last paid. If you give an incorrect number there is a risk that another employee will receive the payment.</v>
      </c>
    </row>
    <row r="18" spans="2:2" ht="15">
      <c r="B18" s="97"/>
    </row>
    <row r="19" spans="2:2" ht="15.75">
      <c r="B19" s="103" t="str">
        <f>List!D60</f>
        <v xml:space="preserve">Section C: Detail of Work Undertaken </v>
      </c>
    </row>
    <row r="20" spans="2:2" ht="15.75">
      <c r="B20" s="225" t="str">
        <f>List!D173</f>
        <v>1-3 must be completed in full in order for the summary information in Section D to calculate the payment</v>
      </c>
    </row>
    <row r="21" spans="2:2" ht="15">
      <c r="B21" s="98" t="str">
        <f>List!D174</f>
        <v>(1) Type of Work: You must select from drop down list the relevant type of work you will be paid for. Do not use this form if the type of work done is not listed.</v>
      </c>
    </row>
    <row r="22" spans="2:2" ht="30">
      <c r="B22" s="98" t="str">
        <f>List!D175</f>
        <v>(2) Date Worked (Input Single Date - NOT A DATE RANGE): One date per line must be entered to ensure the claimant receives their entitled PRSI weeks for social welfare benefits (see PRSI link below)</v>
      </c>
    </row>
    <row r="23" spans="2:2" ht="15.75">
      <c r="B23" s="226"/>
    </row>
    <row r="24" spans="2:2" ht="15.75">
      <c r="B24" s="103" t="str">
        <f>List!D178</f>
        <v>Section D: Summary Information: for Review (Review but Do Not Amend This Section)</v>
      </c>
    </row>
    <row r="25" spans="2:2" ht="33.75" customHeight="1">
      <c r="B25" s="98" t="str">
        <f>List!D179</f>
        <v xml:space="preserve">When Section A, B &amp; C is complete, this information will automatically link to the summary information section and will indicate how much payment you are due, including the 8% statutory holiday entitlement. </v>
      </c>
    </row>
    <row r="26" spans="2:2" ht="15.75">
      <c r="B26" s="99" t="str">
        <f>List!D180</f>
        <v>You must review the following information to ensure it is correct for approval:</v>
      </c>
    </row>
    <row r="27" spans="2:2" ht="15">
      <c r="B27" s="98" t="str">
        <f>List!D181</f>
        <v>Type of work must match Section B</v>
      </c>
    </row>
    <row r="28" spans="2:2" ht="15">
      <c r="B28" s="98" t="str">
        <f>List!D182</f>
        <v>Rate should match your TSS contract provided to HR</v>
      </c>
    </row>
    <row r="29" spans="2:2" ht="15">
      <c r="B29" s="98" t="str">
        <f>List!D183</f>
        <v>Total hours worked should match in Section B</v>
      </c>
    </row>
    <row r="30" spans="2:2" ht="15">
      <c r="B30" s="98" t="str">
        <f>List!D184</f>
        <v>Check the Value calculated and check holiday pay entitlement</v>
      </c>
    </row>
    <row r="31" spans="2:2" ht="15.75">
      <c r="B31" s="100" t="str">
        <f>List!D185</f>
        <v>If something is incorrect please amend Section A or C that is causing the error in Section D</v>
      </c>
    </row>
    <row r="32" spans="2:2" ht="15.75">
      <c r="B32" s="103"/>
    </row>
    <row r="33" spans="2:2" s="89" customFormat="1" ht="15.75">
      <c r="B33" s="103" t="str">
        <f>List!D186</f>
        <v>Final step for Claimant:</v>
      </c>
    </row>
    <row r="34" spans="2:2" s="89" customFormat="1" ht="31.5" customHeight="1">
      <c r="B34" s="101" t="str">
        <f>List!D187</f>
        <v>Finally email this timesheet to your line manager / approver in the school who will confirm your payment request. This must be done via email.</v>
      </c>
    </row>
    <row r="35" spans="2:2" ht="20.25" customHeight="1" thickBot="1">
      <c r="B35" s="98"/>
    </row>
    <row r="36" spans="2:2" ht="24" thickBot="1">
      <c r="B36" s="96" t="str">
        <f>List!D198</f>
        <v xml:space="preserve">Part-time employees Annual Leave / Public Holiday Entitlement </v>
      </c>
    </row>
    <row r="37" spans="2:2" ht="38.25" customHeight="1">
      <c r="B37" s="102" t="str">
        <f>List!D199</f>
        <v>Please ensure that annual leave / public holiday pay is included separately on the timesheet, when applicable. The onus is on the authorised signatory to maintain suitable annual leave / public holiday records.</v>
      </c>
    </row>
    <row r="38" spans="2:2" ht="15.75">
      <c r="B38" s="103" t="str">
        <f>List!D200</f>
        <v>Annual Leave Entitlement for Part Time Employees</v>
      </c>
    </row>
    <row r="39" spans="2:2" ht="45">
      <c r="B39" s="98" t="str">
        <f>List!D201</f>
        <v xml:space="preserve">Annual leave for part-time employees is 8% of their hours worked. The timesheet is designed to calculate this pay for part time staff when part-time at University of Galway is selected in Q.4 section A.
</v>
      </c>
    </row>
    <row r="40" spans="2:2" ht="15.75">
      <c r="B40" s="103" t="str">
        <f>List!D202</f>
        <v>Public Holiday Entitlement for Part Time Employees (Section E)</v>
      </c>
    </row>
    <row r="41" spans="2:2" ht="15.75">
      <c r="B41" s="227" t="str">
        <f>List!D203</f>
        <v>Part Time Employees are entitled to be paid for a public holiday if they meet condition number 1 and either 2 to 4:</v>
      </c>
    </row>
    <row r="42" spans="2:2" ht="30">
      <c r="B42" s="101" t="str">
        <f>List!D204</f>
        <v>1. They have worked for University of Galway for at least 40 hours in the 5 weeks before the public holiday (All hours worked prior to the public holiday must be submitted to the Bureau in order for the authoriser to approve the public holiday payment)</v>
      </c>
    </row>
    <row r="43" spans="2:2" ht="15">
      <c r="B43" s="101" t="str">
        <f>List!D205</f>
        <v>2. If the business is closed on the public holiday and an employee would normally be due to work, then they get their normal day's pay.</v>
      </c>
    </row>
    <row r="44" spans="2:2" ht="33" customHeight="1">
      <c r="B44" s="101" t="str">
        <f>List!D206</f>
        <v>3. If the business is open and an employee works, he/she is entitled to either paid time off or an additional day's pay. The additional day's pay is what was paid for the normal daily hours last worked before the public holiday.</v>
      </c>
    </row>
    <row r="45" spans="2:2" ht="36" customHeight="1">
      <c r="B45" s="101" t="str">
        <f>List!D207</f>
        <v>4. If an employee is not normally rostered to work, then they will be entitled to one-fifth of their normal weekly wage. i.e. Paid 10 hours a week - public holiday pay is 2 hours x hourly rate</v>
      </c>
    </row>
    <row r="46" spans="2:2" ht="15">
      <c r="B46" s="101"/>
    </row>
    <row r="47" spans="2:2" ht="35.25" customHeight="1">
      <c r="B47" s="228" t="str">
        <f>List!D208</f>
        <v>Note: If they work full time in the same month as their part-time teaching work, then they are not entitled to annual leave pay of 8% and public holiday pay for this period as they receive their full entitlement on their full time contract.</v>
      </c>
    </row>
    <row r="48" spans="2:2" ht="15.75" thickBot="1">
      <c r="B48" s="88"/>
    </row>
    <row r="49" spans="2:2" ht="24" thickBot="1">
      <c r="B49" s="86" t="str">
        <f>List!D188</f>
        <v>Check List for authoriser/approver of timesheet (Section F)</v>
      </c>
    </row>
    <row r="50" spans="2:2" ht="15" customHeight="1">
      <c r="B50" s="91"/>
    </row>
    <row r="51" spans="2:2" ht="15.75">
      <c r="B51" s="104" t="str">
        <f>List!D143</f>
        <v>Section F: Authorisation - Complete This Section &amp; Ensure The Timesheet Is Processed Correctly</v>
      </c>
    </row>
    <row r="52" spans="2:2" ht="15">
      <c r="B52" s="101" t="str">
        <f>List!D189</f>
        <v>1. Check Section A - C is correct</v>
      </c>
    </row>
    <row r="53" spans="2:2" ht="15">
      <c r="B53" s="101" t="str">
        <f>List!D190</f>
        <v>2. Please ensure the total hours claimed for each employee does not exceed the total hours stated on their contract.</v>
      </c>
    </row>
    <row r="54" spans="2:2" ht="15">
      <c r="B54" s="101" t="str">
        <f>List!D191</f>
        <v xml:space="preserve">3. Cost centre stated in the timesheet must be in line with the contract submitted to HR </v>
      </c>
    </row>
    <row r="55" spans="2:2" ht="15">
      <c r="B55" s="101" t="str">
        <f>List!D192</f>
        <v>4. Complete section F</v>
      </c>
    </row>
    <row r="56" spans="2:2" ht="15.75">
      <c r="B56" s="99"/>
    </row>
    <row r="57" spans="2:2" ht="15.75">
      <c r="B57" s="105" t="str">
        <f>List!D193</f>
        <v>Known issues and Information for Budget Holder/Authoriser:</v>
      </c>
    </row>
    <row r="58" spans="2:2" ht="35.25" customHeight="1">
      <c r="B58" s="101" t="str">
        <f>List!D194</f>
        <v>Please ensure that the timesheet is only emailed once to the Bureau to avoid a duplicated payment to the employee. Every email to the Bureau is considered authorising a payment.</v>
      </c>
    </row>
    <row r="59" spans="2:2" ht="38.25" customHeight="1">
      <c r="B59" s="101" t="str">
        <f>List!D195</f>
        <v>Due to problems with too many timesheets attached to one email. A max of 3 timesheets can only be accepted on one email for approval.</v>
      </c>
    </row>
    <row r="60" spans="2:2" ht="26.25" customHeight="1">
      <c r="B60" s="101" t="str">
        <f>List!D196</f>
        <v>Please view the HR website for assistance in relation to the recruitment process</v>
      </c>
    </row>
    <row r="61" spans="2:2" ht="63.75" customHeight="1">
      <c r="B61" s="101" t="str">
        <f>List!D147</f>
        <v>The final payment should be submitted to the Bureau in the month after the final work is done, if delayed by more than 3 months the record will be ended and the timesheet can't be processed by the Bureau.  The manager should contact hrta@universityofgalway.ie to discuss before submitting a late timesheet to avoid it being rejected due to the record being ended.</v>
      </c>
    </row>
    <row r="62" spans="2:2" ht="15">
      <c r="B62" s="90"/>
    </row>
    <row r="63" spans="2:2" ht="15.75">
      <c r="B63" s="235" t="str">
        <f>List!D164</f>
        <v>Teaching Support Staff Recruitment Process</v>
      </c>
    </row>
    <row r="64" spans="2:2" ht="15.75" thickBot="1">
      <c r="B64" s="92"/>
    </row>
    <row r="65" spans="2:2" ht="24" thickBot="1">
      <c r="B65" s="93" t="str">
        <f>List!D209</f>
        <v>QUERIES</v>
      </c>
    </row>
    <row r="66" spans="2:2">
      <c r="B66" s="94"/>
    </row>
    <row r="67" spans="2:2" ht="44.25" customHeight="1">
      <c r="B67" s="108" t="str">
        <f>List!D210</f>
        <v>General Queries: Should be answered on the HR website but if you have more specific queries then please see as follows:-</v>
      </c>
    </row>
    <row r="68" spans="2:2" ht="60.75" customHeight="1">
      <c r="B68" s="108" t="str">
        <f>List!D211</f>
        <v>Claimant Queries: Queries regarding your contract, hours claimed and timesheet should be directed to your manager or the school you did work for.  Queries after you received payment i.e. Tax, payslip, personal details can be directed to the Payroll &amp; Expenses Office by emailing payroll@universityofgalway.ie</v>
      </c>
    </row>
    <row r="69" spans="2:2" ht="72.75" customHeight="1">
      <c r="B69" s="108" t="str">
        <f>List!D212</f>
        <v>Authoriser/Budget Holder Queries: Queries regarding a timesheet that was sent to the Bureau should be emailed to timesheets.bureau@universityofgalway.ie with details to include:- name of authoriser that emailed the timesheet to the Bureau, date of the email and name of claimant (Do not attach the timesheet again as it could cause duplicated payment). Queries in relation to the process can be found on the HR website. Please do not contact the Bureau with queries about the process.</v>
      </c>
    </row>
    <row r="70" spans="2:2" ht="18" customHeight="1">
      <c r="B70" s="108" t="str">
        <f>List!D214</f>
        <v>Contract Queries: Managers / Budget Holders must query with TSS team in HR. Contact email is hrta@universityofgalway.ie</v>
      </c>
    </row>
    <row r="71" spans="2:2" ht="15" thickBot="1">
      <c r="B71" s="95"/>
    </row>
  </sheetData>
  <sheetProtection algorithmName="SHA-512" hashValue="2cYbgbCz+P31hkdgEEO68xRYaSXByaPlno3qWHG1RAs7qUcy4zjEhRjZVAY/vLTpawNW3X+lXGZe4ETiFjPBDQ==" saltValue="cBqVtLvHrTzI6uZuWMDN6A==" spinCount="100000" sheet="1" insertHyperlinks="0" selectLockedCells="1"/>
  <mergeCells count="1">
    <mergeCell ref="B1:B2"/>
  </mergeCells>
  <hyperlinks>
    <hyperlink ref="B63" r:id="rId1" display="https://www.universityofgalway.ie/human-resources/recruitment-and-selection/recruitment-and-selection/teachingsupportstaff/" xr:uid="{00000000-0004-0000-0400-000000000000}"/>
    <hyperlink ref="B5" r:id="rId2" display="https://www.nuigalway.ie/human-resources/recruitment-and-selection/recruitment-and-selection/teachingsupportstaff/" xr:uid="{00000000-0004-0000-0400-000002000000}"/>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
  <sheetViews>
    <sheetView workbookViewId="0">
      <selection activeCell="C6" sqref="C6"/>
    </sheetView>
  </sheetViews>
  <sheetFormatPr defaultColWidth="9.140625" defaultRowHeight="15"/>
  <cols>
    <col min="1" max="1" width="50.7109375" customWidth="1"/>
    <col min="2" max="2" width="13.42578125" bestFit="1" customWidth="1"/>
    <col min="3" max="3" width="16.7109375" bestFit="1" customWidth="1"/>
    <col min="4" max="4" width="13.85546875" bestFit="1" customWidth="1"/>
    <col min="5" max="5" width="15.42578125" bestFit="1" customWidth="1"/>
    <col min="6" max="6" width="5.42578125" customWidth="1"/>
    <col min="7" max="7" width="34.140625" bestFit="1" customWidth="1"/>
    <col min="8" max="8" width="34.42578125" bestFit="1" customWidth="1"/>
  </cols>
  <sheetData>
    <row r="1" spans="1:8" ht="90">
      <c r="A1" s="6" t="s">
        <v>45</v>
      </c>
      <c r="B1" s="2" t="s">
        <v>32</v>
      </c>
      <c r="C1" s="4" t="str">
        <f>List!D44</f>
        <v>No (Point 1 of the Pay Rate - Check the rate on your contract agrees)</v>
      </c>
      <c r="D1" s="4" t="str">
        <f>List!D44</f>
        <v>No (Point 1 of the Pay Rate - Check the rate on your contract agrees)</v>
      </c>
      <c r="E1" s="239" t="str">
        <f>List!D45</f>
        <v>Yes (Point 2 of the Pay Rate - Check the rate on your contract agrees)</v>
      </c>
      <c r="F1" s="4"/>
      <c r="G1" s="1" t="str">
        <f>List!B99</f>
        <v>Type of Work</v>
      </c>
      <c r="H1" t="str">
        <f>List!C99</f>
        <v>Cineál na hOibre</v>
      </c>
    </row>
    <row r="2" spans="1:8">
      <c r="A2" t="str">
        <f>IF('Timesheet - Bileog ama'!$D$10=List!$B$3,H2,G2)</f>
        <v>Select from drop down list</v>
      </c>
      <c r="B2" s="241">
        <v>0</v>
      </c>
      <c r="E2" s="241"/>
      <c r="G2" t="s">
        <v>31</v>
      </c>
      <c r="H2" t="s">
        <v>39</v>
      </c>
    </row>
    <row r="3" spans="1:8">
      <c r="A3" t="str">
        <f>IF('Timesheet - Bileog ama'!$D$10=List!$B$3,H3,G3)</f>
        <v>Teaching Payment</v>
      </c>
      <c r="B3" s="241">
        <f>IF('Timesheet - Bileog ama'!$E$35=$E$1,E3,D3)</f>
        <v>122</v>
      </c>
      <c r="C3" s="3">
        <v>31.96</v>
      </c>
      <c r="D3" s="241">
        <v>122</v>
      </c>
      <c r="E3" s="241">
        <v>122</v>
      </c>
      <c r="G3" t="s">
        <v>23</v>
      </c>
      <c r="H3" s="5" t="s">
        <v>36</v>
      </c>
    </row>
    <row r="4" spans="1:8">
      <c r="A4" t="str">
        <f>IF('Timesheet - Bileog ama'!$D$10=List!$B$3,H4,G4)</f>
        <v>Tutorial Payment</v>
      </c>
      <c r="B4" s="241">
        <f>IF('Timesheet - Bileog ama'!$E$35=$E$1,E4,D4)</f>
        <v>111</v>
      </c>
      <c r="C4" s="3">
        <v>31.96</v>
      </c>
      <c r="D4">
        <v>111</v>
      </c>
      <c r="E4" s="241">
        <v>111</v>
      </c>
      <c r="G4" t="s">
        <v>0</v>
      </c>
      <c r="H4" s="5" t="s">
        <v>37</v>
      </c>
    </row>
    <row r="5" spans="1:8">
      <c r="A5" t="str">
        <f>IF('Timesheet - Bileog ama'!$D$10=List!$B$3,H5,G5)</f>
        <v>Laboratory Demonstration Payments</v>
      </c>
      <c r="B5" s="241">
        <f>IF('Timesheet - Bileog ama'!$E$35=$E$1,E5,D5)</f>
        <v>112</v>
      </c>
      <c r="C5" s="3">
        <v>21.82</v>
      </c>
      <c r="D5">
        <v>112</v>
      </c>
      <c r="E5" s="241">
        <v>112</v>
      </c>
      <c r="G5" t="s">
        <v>1</v>
      </c>
      <c r="H5" s="5" t="s">
        <v>38</v>
      </c>
    </row>
    <row r="6" spans="1:8">
      <c r="A6" t="str">
        <f>IF('Timesheet - Bileog ama'!$D$10=List!$B$3,H6,G6)</f>
        <v>Teaching Associate Duties</v>
      </c>
      <c r="B6" s="241">
        <f>IF('Timesheet - Bileog ama'!$E$35=$E$1,E6,D6)</f>
        <v>113</v>
      </c>
      <c r="C6" s="3">
        <v>31.96</v>
      </c>
      <c r="D6">
        <v>113</v>
      </c>
      <c r="E6" s="241">
        <v>113</v>
      </c>
      <c r="G6" t="s">
        <v>468</v>
      </c>
      <c r="H6" s="240" t="s">
        <v>373</v>
      </c>
    </row>
    <row r="7" spans="1:8">
      <c r="A7" t="str">
        <f>IF('Timesheet - Bileog ama'!$D$10=List!$B$3,H7,G7)</f>
        <v>Undergrad Demonstrators</v>
      </c>
      <c r="B7" s="241">
        <f>IF('Timesheet - Bileog ama'!$E$35=$E$1,E7,D7)</f>
        <v>128</v>
      </c>
      <c r="C7" s="3">
        <v>15.89</v>
      </c>
      <c r="D7">
        <v>128</v>
      </c>
      <c r="E7" s="241">
        <v>128</v>
      </c>
      <c r="G7" t="s">
        <v>58</v>
      </c>
      <c r="H7" s="5" t="s">
        <v>374</v>
      </c>
    </row>
    <row r="8" spans="1:8">
      <c r="A8" t="str">
        <f>IF('Timesheet - Bileog ama'!$D$10=List!$B$3,H8,G8)</f>
        <v>Essay Corrections</v>
      </c>
      <c r="B8" s="241">
        <f>IF('Timesheet - Bileog ama'!$E$35=$E$1,E8,D8)</f>
        <v>127</v>
      </c>
      <c r="C8" s="3">
        <v>31.96</v>
      </c>
      <c r="D8">
        <v>127</v>
      </c>
      <c r="E8" s="241">
        <v>127</v>
      </c>
      <c r="G8" t="s">
        <v>121</v>
      </c>
      <c r="H8" s="5" t="s">
        <v>375</v>
      </c>
    </row>
    <row r="9" spans="1:8">
      <c r="E9" s="241"/>
    </row>
    <row r="10" spans="1:8">
      <c r="C10" s="3"/>
    </row>
    <row r="11" spans="1:8">
      <c r="C11" s="3"/>
    </row>
    <row r="12" spans="1:8">
      <c r="A12" s="1" t="str">
        <f>G1</f>
        <v>Type of Work</v>
      </c>
      <c r="C12" s="3"/>
    </row>
    <row r="13" spans="1:8">
      <c r="A13" t="str">
        <f>A2</f>
        <v>Select from drop down list</v>
      </c>
      <c r="C13" s="3"/>
    </row>
    <row r="14" spans="1:8">
      <c r="A14" t="str">
        <f>IF(AND('Timesheet - Bileog ama'!$E$31=List!$D$34,'Timesheet - Bileog ama'!$E$33=List!$D$39,'Timesheet - Bileog ama'!$E$36&lt;&gt;List!$D$47,NOT(ISBLANK('Timesheet - Bileog ama'!$D$44))),A3,"ERROR in Section A: ***Complete Section A+ B correctly before proceeding to Section C*** ")</f>
        <v xml:space="preserve">ERROR in Section A: ***Complete Section A+ B correctly before proceeding to Section C*** </v>
      </c>
      <c r="C14" s="3"/>
    </row>
    <row r="15" spans="1:8">
      <c r="A15" t="str">
        <f>IF(AND('Timesheet - Bileog ama'!$E$31=List!$D$34,'Timesheet - Bileog ama'!$E$33=List!$D$39,'Timesheet - Bileog ama'!$E$36&lt;&gt;List!$D$47,NOT(ISBLANK('Timesheet - Bileog ama'!$D$44))),A4,"ERROR in Section A: ***Complete Section A+ B correctly before proceeding to Section C*** ")</f>
        <v xml:space="preserve">ERROR in Section A: ***Complete Section A+ B correctly before proceeding to Section C*** </v>
      </c>
      <c r="C15" s="3"/>
    </row>
    <row r="16" spans="1:8">
      <c r="A16" t="str">
        <f>IF(AND('Timesheet - Bileog ama'!$E$31=List!$D$34,'Timesheet - Bileog ama'!$E$33=List!$D$39,'Timesheet - Bileog ama'!$E$36&lt;&gt;List!$D$47,NOT(ISBLANK('Timesheet - Bileog ama'!$D$44))),A5,"ERROR in Section A: ***Complete Section A+ B correctly before proceeding to Section C*** ")</f>
        <v xml:space="preserve">ERROR in Section A: ***Complete Section A+ B correctly before proceeding to Section C*** </v>
      </c>
      <c r="C16" s="3"/>
    </row>
    <row r="17" spans="1:3">
      <c r="A17" t="str">
        <f>IF(AND('Timesheet - Bileog ama'!$E$31=List!$D$34,'Timesheet - Bileog ama'!$E$33=List!$D$39,'Timesheet - Bileog ama'!$E$36&lt;&gt;List!$D$47,NOT(ISBLANK('Timesheet - Bileog ama'!$D$44))),A6,"ERROR in Section A: ***Complete Section A+ B correctly before proceeding to Section C*** ")</f>
        <v xml:space="preserve">ERROR in Section A: ***Complete Section A+ B correctly before proceeding to Section C*** </v>
      </c>
      <c r="C17" s="3"/>
    </row>
    <row r="18" spans="1:3">
      <c r="A18" t="str">
        <f>IF(AND('Timesheet - Bileog ama'!$E$31=List!$D$34,'Timesheet - Bileog ama'!$E$33=List!$D$39,'Timesheet - Bileog ama'!$E$36&lt;&gt;List!$D$47,NOT(ISBLANK('Timesheet - Bileog ama'!$D$44))),A7,"ERROR in Section A: ***Complete Section A+ B correctly before proceeding to Section C*** ")</f>
        <v xml:space="preserve">ERROR in Section A: ***Complete Section A+ B correctly before proceeding to Section C*** </v>
      </c>
      <c r="C18" s="3"/>
    </row>
    <row r="19" spans="1:3">
      <c r="A19" t="str">
        <f>IF(AND('Timesheet - Bileog ama'!$E$31=List!$D$34,'Timesheet - Bileog ama'!$E$33=List!$D$39,'Timesheet - Bileog ama'!$E$36&lt;&gt;List!$D$47,NOT(ISBLANK('Timesheet - Bileog ama'!$D$44))),A8,"ERROR in Section A: ***Complete Section A+ B correctly before proceeding to Section C*** ")</f>
        <v xml:space="preserve">ERROR in Section A: ***Complete Section A+ B correctly before proceeding to Section C*** </v>
      </c>
      <c r="C19" s="3"/>
    </row>
  </sheetData>
  <sheetProtection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978E004754FF044A116E535253361E4" ma:contentTypeVersion="19" ma:contentTypeDescription="Create a new document." ma:contentTypeScope="" ma:versionID="f02c9d2217091d9c5dc3c77787fa7634">
  <xsd:schema xmlns:xsd="http://www.w3.org/2001/XMLSchema" xmlns:xs="http://www.w3.org/2001/XMLSchema" xmlns:p="http://schemas.microsoft.com/office/2006/metadata/properties" xmlns:ns2="194d30eb-bf97-4078-a99a-14082def7639" xmlns:ns3="e19b6719-1d9f-48cd-92e0-7709cefabc8a" targetNamespace="http://schemas.microsoft.com/office/2006/metadata/properties" ma:root="true" ma:fieldsID="b552498097df9fc5c1ab5d9cad31c651" ns2:_="" ns3:_="">
    <xsd:import namespace="194d30eb-bf97-4078-a99a-14082def7639"/>
    <xsd:import namespace="e19b6719-1d9f-48cd-92e0-7709cefabc8a"/>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MediaLengthInSecond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d30eb-bf97-4078-a99a-14082def76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509728-31c9-4ac3-934d-712f3fb036cb"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9b6719-1d9f-48cd-92e0-7709cefabc8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633f58-5fad-408b-94d9-e171587d4297}" ma:internalName="TaxCatchAll" ma:showField="CatchAllData" ma:web="e19b6719-1d9f-48cd-92e0-7709cefabc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94d30eb-bf97-4078-a99a-14082def7639" xsi:nil="true"/>
    <lcf76f155ced4ddcb4097134ff3c332f xmlns="194d30eb-bf97-4078-a99a-14082def7639">
      <Terms xmlns="http://schemas.microsoft.com/office/infopath/2007/PartnerControls"/>
    </lcf76f155ced4ddcb4097134ff3c332f>
    <TaxCatchAll xmlns="e19b6719-1d9f-48cd-92e0-7709cefabc8a" xsi:nil="true"/>
  </documentManagement>
</p:properties>
</file>

<file path=customXml/itemProps1.xml><?xml version="1.0" encoding="utf-8"?>
<ds:datastoreItem xmlns:ds="http://schemas.openxmlformats.org/officeDocument/2006/customXml" ds:itemID="{552B99B1-F8BA-44AF-8C1B-E1E5E806EF01}">
  <ds:schemaRefs>
    <ds:schemaRef ds:uri="http://schemas.microsoft.com/sharepoint/v3/contenttype/forms"/>
  </ds:schemaRefs>
</ds:datastoreItem>
</file>

<file path=customXml/itemProps2.xml><?xml version="1.0" encoding="utf-8"?>
<ds:datastoreItem xmlns:ds="http://schemas.openxmlformats.org/officeDocument/2006/customXml" ds:itemID="{6960DD0F-2EFC-4FD2-B938-63277EE1B6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4d30eb-bf97-4078-a99a-14082def7639"/>
    <ds:schemaRef ds:uri="e19b6719-1d9f-48cd-92e0-7709cefabc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DE3A0E-A834-4950-8F58-D95AFF4EE624}">
  <ds:schemaRefs>
    <ds:schemaRef ds:uri="http://purl.org/dc/terms/"/>
    <ds:schemaRef ds:uri="http://schemas.openxmlformats.org/package/2006/metadata/core-properties"/>
    <ds:schemaRef ds:uri="e19b6719-1d9f-48cd-92e0-7709cefabc8a"/>
    <ds:schemaRef ds:uri="http://purl.org/dc/elements/1.1/"/>
    <ds:schemaRef ds:uri="http://schemas.microsoft.com/office/infopath/2007/PartnerControls"/>
    <ds:schemaRef ds:uri="194d30eb-bf97-4078-a99a-14082def7639"/>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List</vt:lpstr>
      <vt:lpstr>Timesheet - Bileog ama</vt:lpstr>
      <vt:lpstr>Type of work - Cineál oibre</vt:lpstr>
      <vt:lpstr>Rate Information - Eolas Ráta</vt:lpstr>
      <vt:lpstr>Instructions -  Treoracha</vt:lpstr>
      <vt:lpstr>Rates</vt:lpstr>
      <vt:lpstr>'Timesheet - Bileog ama'!Print_Area</vt:lpstr>
    </vt:vector>
  </TitlesOfParts>
  <Company>NUI Galway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timesheets.bureau@universityofgalway.ie</dc:creator>
  <cp:lastModifiedBy>Stachowiak, Natalia</cp:lastModifiedBy>
  <cp:lastPrinted>2018-04-17T11:17:25Z</cp:lastPrinted>
  <dcterms:created xsi:type="dcterms:W3CDTF">2012-02-03T11:08:42Z</dcterms:created>
  <dcterms:modified xsi:type="dcterms:W3CDTF">2025-08-06T12:47:42Z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0x0101009978E004754FF044A116E535253361E4</vt:lpwstr>
  </property>
  <property fmtid="{D5CDD505-2E9C-101B-9397-08002B2CF9AE}" pid="3" name="MediaServiceImageTags">
    <vt:lpwstr/>
  </property>
</Properties>
</file>